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7415" windowHeight="9690" activeTab="1"/>
  </bookViews>
  <sheets>
    <sheet name="Disclaimer" sheetId="1" r:id="rId1"/>
    <sheet name="Dairy Water use comparis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<sst xmlns="http://schemas.openxmlformats.org/spreadsheetml/2006/main" count="187" uniqueCount="131">
  <si>
    <t>WMIS POD</t>
  </si>
  <si>
    <t>IDWR Site Tag</t>
  </si>
  <si>
    <t>Diversion Name</t>
  </si>
  <si>
    <t>Name</t>
  </si>
  <si>
    <t>Organization</t>
  </si>
  <si>
    <t>Facility Volume 2005 AF</t>
  </si>
  <si>
    <t>2005 Number of Cows</t>
  </si>
  <si>
    <t>2007 Number of Cows</t>
  </si>
  <si>
    <t>GPD/05 cow #</t>
  </si>
  <si>
    <t>GPD/07 cow #</t>
  </si>
  <si>
    <t xml:space="preserve"> IDA 29.1GPD/cow AF</t>
  </si>
  <si>
    <t>A0001235</t>
  </si>
  <si>
    <t>DAIRY BARN (1235)</t>
  </si>
  <si>
    <t>BILLY</t>
  </si>
  <si>
    <t>TERRELL</t>
  </si>
  <si>
    <t>HORIZON ORGANIC DAIRY</t>
  </si>
  <si>
    <t>D0016355</t>
  </si>
  <si>
    <t>WEST DAIRY EAST WELL</t>
  </si>
  <si>
    <t>STEVE &amp; BRENT</t>
  </si>
  <si>
    <t>WHITESIDES</t>
  </si>
  <si>
    <t>WHITESIDES DAIRY</t>
  </si>
  <si>
    <t>A0004696</t>
  </si>
  <si>
    <t>EAST DAIRY WEST WELL</t>
  </si>
  <si>
    <t>A0004698</t>
  </si>
  <si>
    <t>EAST DAIRY KEV'S WELL</t>
  </si>
  <si>
    <t>A0004697</t>
  </si>
  <si>
    <t>EAST DAIRY MOTHER'S WELL</t>
  </si>
  <si>
    <t>A0011855</t>
  </si>
  <si>
    <t>NORTH WELL</t>
  </si>
  <si>
    <t>KENNY</t>
  </si>
  <si>
    <t>VANDERHAM</t>
  </si>
  <si>
    <t/>
  </si>
  <si>
    <t>D0008685</t>
  </si>
  <si>
    <t>Big Sky West, South Well</t>
  </si>
  <si>
    <t>RUSSELL</t>
  </si>
  <si>
    <t>VISSER</t>
  </si>
  <si>
    <t>BIG SKY DAIRY</t>
  </si>
  <si>
    <t>D0008684</t>
  </si>
  <si>
    <t>Big Sky West, North Well</t>
  </si>
  <si>
    <t>A0001222</t>
  </si>
  <si>
    <t>DAIRY -- BIG WELL, 10-HP</t>
  </si>
  <si>
    <t>EDWARD M &amp; ANN A</t>
  </si>
  <si>
    <t>CIOCCA</t>
  </si>
  <si>
    <t>CIOCCA DAIRY</t>
  </si>
  <si>
    <t>D0008706</t>
  </si>
  <si>
    <t>NORTH BARN WELL</t>
  </si>
  <si>
    <t>MIKE</t>
  </si>
  <si>
    <t>AARDEMA</t>
  </si>
  <si>
    <t>DOUBLE A DAIRY</t>
  </si>
  <si>
    <t>D0008705</t>
  </si>
  <si>
    <t>SOUTH BARN WELL</t>
  </si>
  <si>
    <t>D0008707</t>
  </si>
  <si>
    <t>NORTH TANK WELL</t>
  </si>
  <si>
    <t>A0004700</t>
  </si>
  <si>
    <t>DAIRY 6 SOUTH WELL</t>
  </si>
  <si>
    <t>A0004660</t>
  </si>
  <si>
    <t>DOUBLE H DAIRY MAIN WELL</t>
  </si>
  <si>
    <t>WAYNE</t>
  </si>
  <si>
    <t>HAWKINS</t>
  </si>
  <si>
    <t>DOUBLE H DAIRIES/HAWKINS LAND INVESTMENTS</t>
  </si>
  <si>
    <t>A0004665</t>
  </si>
  <si>
    <t>WENDELL DAIRY WEST WELL</t>
  </si>
  <si>
    <t>JOHN</t>
  </si>
  <si>
    <t>REITSMA</t>
  </si>
  <si>
    <t>REITSMA DAIRY</t>
  </si>
  <si>
    <t>A0004666</t>
  </si>
  <si>
    <t>WENDELL DAIRY EAST WELL</t>
  </si>
  <si>
    <t>OW</t>
  </si>
  <si>
    <t>A0003679</t>
  </si>
  <si>
    <t>EAST BARN NORTH WELL</t>
  </si>
  <si>
    <t>SIMON JAMES</t>
  </si>
  <si>
    <t>ROTH</t>
  </si>
  <si>
    <t>ROTH FAMILY LLC</t>
  </si>
  <si>
    <t>A0003680</t>
  </si>
  <si>
    <t>EAST BARN SOUTH WELL</t>
  </si>
  <si>
    <t>D0008890</t>
  </si>
  <si>
    <t>WEST BARN SOUTH WELL</t>
  </si>
  <si>
    <t>D0008889</t>
  </si>
  <si>
    <t>WEST BARN NORTH WELL</t>
  </si>
  <si>
    <t>A0004667</t>
  </si>
  <si>
    <t>SOUTH WELL</t>
  </si>
  <si>
    <t>ANNA</t>
  </si>
  <si>
    <t>SYBRANDY</t>
  </si>
  <si>
    <t>SI-ANN DAIRY</t>
  </si>
  <si>
    <t>D0008865</t>
  </si>
  <si>
    <t>WEST WELL-WESTPOINT DAIRY</t>
  </si>
  <si>
    <t>ED &amp; ARIE</t>
  </si>
  <si>
    <t>ROELOFFS</t>
  </si>
  <si>
    <t>SOUTHFIELD DAIRY</t>
  </si>
  <si>
    <t>D0008866</t>
  </si>
  <si>
    <t>EAST WELL-WESTPOINT DAIRY</t>
  </si>
  <si>
    <t>A0004898</t>
  </si>
  <si>
    <t>DAIRY #2, NORTH WELL</t>
  </si>
  <si>
    <t>A0003797</t>
  </si>
  <si>
    <t>DAIRY #1, EAST WELL</t>
  </si>
  <si>
    <t>D0008551</t>
  </si>
  <si>
    <t>South Well Main Dairy</t>
  </si>
  <si>
    <t>ROBERT</t>
  </si>
  <si>
    <t>GILTNER</t>
  </si>
  <si>
    <t>GILTNER DAIRY LLC</t>
  </si>
  <si>
    <t>D0008552</t>
  </si>
  <si>
    <t>North Well Main Dairy</t>
  </si>
  <si>
    <t>A0002870</t>
  </si>
  <si>
    <t>15-HP DAIRY WELL</t>
  </si>
  <si>
    <t>KRUCKER</t>
  </si>
  <si>
    <t>DBA LONG VIEW DAIRY AND BLUE SKY RANCH</t>
  </si>
  <si>
    <t>D0008134</t>
  </si>
  <si>
    <t>MAIN WELL</t>
  </si>
  <si>
    <t>BLAINE E</t>
  </si>
  <si>
    <t>MILLER</t>
  </si>
  <si>
    <t>BLAINE MILLER DAIRY</t>
  </si>
  <si>
    <t>A0007977</t>
  </si>
  <si>
    <t>BACK UP WELL</t>
  </si>
  <si>
    <t>A0003481</t>
  </si>
  <si>
    <t>MAIN BARN WELL</t>
  </si>
  <si>
    <t>DAVID</t>
  </si>
  <si>
    <t>VEENHOUWER</t>
  </si>
  <si>
    <t>A0004896</t>
  </si>
  <si>
    <t>NEW WELL</t>
  </si>
  <si>
    <t>JACK</t>
  </si>
  <si>
    <t>NELSON</t>
  </si>
  <si>
    <t>NELSON DAIRY</t>
  </si>
  <si>
    <t>A0004872</t>
  </si>
  <si>
    <t>MAIN DAIRY WELL</t>
  </si>
  <si>
    <t>DARYL</t>
  </si>
  <si>
    <t>HILT</t>
  </si>
  <si>
    <t>Totals</t>
  </si>
  <si>
    <t>2005 GPD average/cow</t>
  </si>
  <si>
    <t>2007 GPD average/cow</t>
  </si>
  <si>
    <t>IDA GPD average/cow</t>
  </si>
  <si>
    <t>The enclosed information is complete as possible but all data should be considered propietary and subject to further review by IDWR.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</si>
</sst>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19" applyFont="1" applyFill="1" applyBorder="1" applyAlignment="1">
      <alignment horizontal="left"/>
      <protection/>
    </xf>
    <xf numFmtId="0" fontId="1" fillId="2" borderId="1" xfId="19" applyFont="1" applyFill="1" applyBorder="1" applyAlignment="1">
      <alignment horizontal="left"/>
      <protection/>
    </xf>
    <xf numFmtId="1" fontId="1" fillId="0" borderId="1" xfId="19" applyNumberFormat="1" applyFont="1" applyFill="1" applyBorder="1" applyAlignment="1">
      <alignment horizontal="right"/>
      <protection/>
    </xf>
    <xf numFmtId="0" fontId="1" fillId="0" borderId="0" xfId="19" applyAlignment="1">
      <alignment/>
      <protection/>
    </xf>
    <xf numFmtId="1" fontId="1" fillId="0" borderId="2" xfId="19" applyNumberFormat="1" applyFont="1" applyFill="1" applyBorder="1" applyAlignment="1">
      <alignment horizontal="right"/>
      <protection/>
    </xf>
    <xf numFmtId="1" fontId="1" fillId="0" borderId="0" xfId="19" applyNumberFormat="1" applyFont="1" applyFill="1" applyBorder="1" applyAlignment="1">
      <alignment horizontal="right"/>
      <protection/>
    </xf>
    <xf numFmtId="0" fontId="1" fillId="0" borderId="0" xfId="1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" fillId="0" borderId="0" xfId="19" applyFont="1" applyFill="1" applyAlignment="1">
      <alignment horizontal="left"/>
      <protection/>
    </xf>
    <xf numFmtId="1" fontId="1" fillId="0" borderId="0" xfId="19" applyNumberFormat="1" applyFont="1" applyFill="1" applyAlignment="1">
      <alignment horizontal="right"/>
      <protection/>
    </xf>
    <xf numFmtId="0" fontId="1" fillId="0" borderId="0" xfId="19" applyFont="1" applyFill="1" applyAlignment="1">
      <alignment horizontal="right"/>
      <protection/>
    </xf>
    <xf numFmtId="0" fontId="1" fillId="2" borderId="3" xfId="19" applyFont="1" applyFill="1" applyBorder="1" applyAlignment="1">
      <alignment horizontal="right"/>
      <protection/>
    </xf>
    <xf numFmtId="0" fontId="1" fillId="2" borderId="3" xfId="19" applyFont="1" applyFill="1" applyBorder="1" applyAlignment="1">
      <alignment horizontal="left"/>
      <protection/>
    </xf>
    <xf numFmtId="0" fontId="1" fillId="0" borderId="3" xfId="19" applyFont="1" applyFill="1" applyBorder="1" applyAlignment="1">
      <alignment horizontal="left"/>
      <protection/>
    </xf>
    <xf numFmtId="1" fontId="1" fillId="0" borderId="0" xfId="19" applyNumberFormat="1" applyAlignment="1">
      <alignment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 Vol 20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H11" sqref="H11"/>
    </sheetView>
  </sheetViews>
  <sheetFormatPr defaultColWidth="9.140625" defaultRowHeight="12.75"/>
  <sheetData>
    <row r="2" ht="12.75">
      <c r="A2" s="37" t="s">
        <v>130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2" max="2" width="13.421875" style="0" bestFit="1" customWidth="1"/>
    <col min="3" max="3" width="24.421875" style="0" bestFit="1" customWidth="1"/>
    <col min="5" max="5" width="14.7109375" style="0" bestFit="1" customWidth="1"/>
    <col min="6" max="6" width="29.421875" style="0" customWidth="1"/>
    <col min="13" max="13" width="21.8515625" style="0" bestFit="1" customWidth="1"/>
    <col min="14" max="14" width="19.421875" style="0" bestFit="1" customWidth="1"/>
    <col min="15" max="15" width="19.421875" style="0" customWidth="1"/>
    <col min="16" max="16" width="15.00390625" style="1" bestFit="1" customWidth="1"/>
    <col min="17" max="17" width="15.00390625" style="1" customWidth="1"/>
    <col min="18" max="18" width="19.8515625" style="1" bestFit="1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F1" t="s">
        <v>4</v>
      </c>
      <c r="G1">
        <v>2001</v>
      </c>
      <c r="H1">
        <v>2002</v>
      </c>
      <c r="I1">
        <v>2003</v>
      </c>
      <c r="J1">
        <v>2004</v>
      </c>
      <c r="K1">
        <v>2005</v>
      </c>
      <c r="M1" t="s">
        <v>5</v>
      </c>
      <c r="N1" t="s">
        <v>6</v>
      </c>
      <c r="O1" t="s">
        <v>7</v>
      </c>
      <c r="P1" s="1" t="s">
        <v>8</v>
      </c>
      <c r="Q1" s="1" t="s">
        <v>9</v>
      </c>
      <c r="R1" s="1" t="s">
        <v>10</v>
      </c>
    </row>
    <row r="2" spans="1:18" ht="12.75">
      <c r="A2" s="2">
        <v>400932</v>
      </c>
      <c r="B2" s="2" t="s">
        <v>11</v>
      </c>
      <c r="C2" s="2" t="s">
        <v>12</v>
      </c>
      <c r="D2" s="3" t="s">
        <v>13</v>
      </c>
      <c r="E2" s="3" t="s">
        <v>14</v>
      </c>
      <c r="F2" s="3" t="s">
        <v>15</v>
      </c>
      <c r="G2" s="4">
        <v>558.11</v>
      </c>
      <c r="H2" s="4">
        <v>133.5</v>
      </c>
      <c r="I2" s="4">
        <v>533.99</v>
      </c>
      <c r="J2" s="4">
        <v>565.6</v>
      </c>
      <c r="K2" s="4">
        <v>570.66</v>
      </c>
      <c r="L2" s="5"/>
      <c r="M2" s="6">
        <v>571</v>
      </c>
      <c r="N2" s="7">
        <v>4420</v>
      </c>
      <c r="O2" s="7">
        <v>4500</v>
      </c>
      <c r="P2" s="1">
        <f>((M2*325850)/365)/N2</f>
        <v>115.32904605467056</v>
      </c>
      <c r="Q2" s="1">
        <f>((M2*325850)/365)/O2</f>
        <v>113.27875190258752</v>
      </c>
      <c r="R2" s="1">
        <f>(O2*29.1)*365/325850</f>
        <v>146.6832898572963</v>
      </c>
    </row>
    <row r="3" spans="1:13" ht="12.75">
      <c r="A3" s="8"/>
      <c r="B3" s="8"/>
      <c r="C3" s="8"/>
      <c r="D3" s="3"/>
      <c r="E3" s="3"/>
      <c r="F3" s="3"/>
      <c r="G3" s="7"/>
      <c r="H3" s="7"/>
      <c r="I3" s="7"/>
      <c r="J3" s="7"/>
      <c r="K3" s="7"/>
      <c r="L3" s="5"/>
      <c r="M3" s="9"/>
    </row>
    <row r="4" spans="1:18" ht="12.75">
      <c r="A4" s="10">
        <v>400103</v>
      </c>
      <c r="B4" s="10" t="s">
        <v>16</v>
      </c>
      <c r="C4" s="10" t="s">
        <v>17</v>
      </c>
      <c r="D4" s="3" t="s">
        <v>18</v>
      </c>
      <c r="E4" s="3" t="s">
        <v>19</v>
      </c>
      <c r="F4" s="3" t="s">
        <v>20</v>
      </c>
      <c r="G4" s="11">
        <v>13.53</v>
      </c>
      <c r="H4" s="11">
        <v>158.77</v>
      </c>
      <c r="I4" s="11">
        <v>175.36</v>
      </c>
      <c r="J4" s="11">
        <v>166.9</v>
      </c>
      <c r="K4" s="11">
        <v>165.7</v>
      </c>
      <c r="L4" s="5"/>
      <c r="M4" s="11">
        <v>166</v>
      </c>
      <c r="N4" s="11">
        <v>2100</v>
      </c>
      <c r="O4" s="11">
        <v>2500</v>
      </c>
      <c r="P4" s="1">
        <f>((M4*325850)/365)/N4</f>
        <v>70.56894977168949</v>
      </c>
      <c r="Q4" s="1">
        <f>((M4*325850)/365)/O4</f>
        <v>59.27791780821917</v>
      </c>
      <c r="R4" s="1">
        <f>(O4*29.1)*365/325850</f>
        <v>81.49071658738683</v>
      </c>
    </row>
    <row r="5" spans="1:12" ht="12.75">
      <c r="A5" s="10"/>
      <c r="B5" s="10"/>
      <c r="C5" s="10"/>
      <c r="D5" s="3"/>
      <c r="E5" s="3"/>
      <c r="F5" s="3"/>
      <c r="G5" s="11"/>
      <c r="H5" s="11"/>
      <c r="I5" s="11"/>
      <c r="J5" s="11"/>
      <c r="K5" s="11"/>
      <c r="L5" s="5"/>
    </row>
    <row r="6" spans="1:18" ht="12.75">
      <c r="A6" s="10">
        <v>401512</v>
      </c>
      <c r="B6" s="10" t="s">
        <v>21</v>
      </c>
      <c r="C6" s="10" t="s">
        <v>22</v>
      </c>
      <c r="D6" s="3" t="s">
        <v>18</v>
      </c>
      <c r="E6" s="3" t="s">
        <v>19</v>
      </c>
      <c r="F6" s="3" t="s">
        <v>20</v>
      </c>
      <c r="G6" s="11">
        <v>102.3</v>
      </c>
      <c r="H6" s="11">
        <v>70.11</v>
      </c>
      <c r="I6" s="11">
        <v>65.12</v>
      </c>
      <c r="J6" s="11">
        <v>66.9</v>
      </c>
      <c r="K6" s="11">
        <v>103.79</v>
      </c>
      <c r="L6" s="5"/>
      <c r="M6" s="11">
        <v>134</v>
      </c>
      <c r="N6" s="11">
        <v>1500</v>
      </c>
      <c r="O6" s="11">
        <v>1000</v>
      </c>
      <c r="P6" s="1">
        <f>((M6*325850)/365)/N6</f>
        <v>79.75141552511415</v>
      </c>
      <c r="Q6" s="1">
        <f>((M6*325850)/365)/O6</f>
        <v>119.62712328767122</v>
      </c>
      <c r="R6" s="1">
        <f>(O6*29.1)*365/325850</f>
        <v>32.59628663495474</v>
      </c>
    </row>
    <row r="7" spans="1:13" ht="12.75">
      <c r="A7" s="10">
        <v>400782</v>
      </c>
      <c r="B7" s="10" t="s">
        <v>23</v>
      </c>
      <c r="C7" s="10" t="s">
        <v>24</v>
      </c>
      <c r="D7" s="3" t="s">
        <v>18</v>
      </c>
      <c r="E7" s="3" t="s">
        <v>19</v>
      </c>
      <c r="F7" s="3" t="s">
        <v>20</v>
      </c>
      <c r="G7" s="12">
        <v>8</v>
      </c>
      <c r="H7" s="11">
        <v>12.79</v>
      </c>
      <c r="I7" s="11">
        <v>8.74</v>
      </c>
      <c r="J7" s="11">
        <v>16.6</v>
      </c>
      <c r="K7" s="11">
        <v>24.15</v>
      </c>
      <c r="L7" s="11"/>
      <c r="M7" s="7"/>
    </row>
    <row r="8" spans="1:13" ht="12.75">
      <c r="A8" s="10">
        <v>400783</v>
      </c>
      <c r="B8" s="10" t="s">
        <v>25</v>
      </c>
      <c r="C8" s="10" t="s">
        <v>26</v>
      </c>
      <c r="D8" s="3" t="s">
        <v>18</v>
      </c>
      <c r="E8" s="3" t="s">
        <v>19</v>
      </c>
      <c r="F8" s="3" t="s">
        <v>20</v>
      </c>
      <c r="G8" s="12">
        <v>8</v>
      </c>
      <c r="H8" s="11">
        <v>5.16</v>
      </c>
      <c r="I8" s="11">
        <v>6.69</v>
      </c>
      <c r="J8" s="11">
        <v>6.43</v>
      </c>
      <c r="K8" s="11">
        <v>6.12</v>
      </c>
      <c r="L8" s="11"/>
      <c r="M8" s="7"/>
    </row>
    <row r="9" spans="1:15" ht="12.75">
      <c r="A9" s="10"/>
      <c r="B9" s="10"/>
      <c r="C9" s="10"/>
      <c r="D9" s="13"/>
      <c r="E9" s="14"/>
      <c r="F9" s="14"/>
      <c r="G9" s="15"/>
      <c r="H9" s="12"/>
      <c r="I9" s="11"/>
      <c r="J9" s="11"/>
      <c r="K9" s="11"/>
      <c r="L9" s="11"/>
      <c r="M9" s="16"/>
      <c r="N9" s="7"/>
      <c r="O9" s="7"/>
    </row>
    <row r="10" spans="1:18" ht="12.75">
      <c r="A10" s="17">
        <v>400176</v>
      </c>
      <c r="B10" s="18" t="s">
        <v>27</v>
      </c>
      <c r="C10" s="18" t="s">
        <v>28</v>
      </c>
      <c r="D10" s="19" t="s">
        <v>29</v>
      </c>
      <c r="E10" s="19" t="s">
        <v>30</v>
      </c>
      <c r="F10" s="19" t="s">
        <v>31</v>
      </c>
      <c r="G10" s="20" t="s">
        <v>31</v>
      </c>
      <c r="H10" s="20" t="s">
        <v>31</v>
      </c>
      <c r="I10" s="20">
        <v>11.52</v>
      </c>
      <c r="J10" s="20">
        <v>69.95</v>
      </c>
      <c r="K10" s="20">
        <v>55.53</v>
      </c>
      <c r="L10" s="21"/>
      <c r="M10" s="22">
        <v>56</v>
      </c>
      <c r="N10" s="22">
        <v>1500</v>
      </c>
      <c r="O10" s="22">
        <v>1100</v>
      </c>
      <c r="P10" s="1">
        <f>((M10*325850)/365)/N10</f>
        <v>33.3289497716895</v>
      </c>
      <c r="Q10" s="1">
        <f>((M10*325850)/365)/O10</f>
        <v>45.44856787048568</v>
      </c>
      <c r="R10" s="1">
        <f>(O10*29.1)*365/325850</f>
        <v>35.855915298450206</v>
      </c>
    </row>
    <row r="11" spans="1:13" ht="12.75">
      <c r="A11" s="17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1"/>
      <c r="M11" s="9"/>
    </row>
    <row r="12" spans="1:12" ht="12.75">
      <c r="A12" s="17">
        <v>400048</v>
      </c>
      <c r="B12" s="18" t="s">
        <v>32</v>
      </c>
      <c r="C12" s="18" t="s">
        <v>33</v>
      </c>
      <c r="D12" s="19" t="s">
        <v>34</v>
      </c>
      <c r="E12" s="19" t="s">
        <v>35</v>
      </c>
      <c r="F12" s="19" t="s">
        <v>36</v>
      </c>
      <c r="G12" s="20">
        <v>111.19</v>
      </c>
      <c r="H12" s="20">
        <v>112.19</v>
      </c>
      <c r="I12" s="20">
        <v>166.11</v>
      </c>
      <c r="J12" s="20">
        <v>143.54</v>
      </c>
      <c r="K12" s="20">
        <v>154.11</v>
      </c>
      <c r="L12" s="21"/>
    </row>
    <row r="13" spans="1:18" ht="12.75">
      <c r="A13" s="17">
        <v>400049</v>
      </c>
      <c r="B13" s="18" t="s">
        <v>37</v>
      </c>
      <c r="C13" s="18" t="s">
        <v>38</v>
      </c>
      <c r="D13" s="19" t="s">
        <v>34</v>
      </c>
      <c r="E13" s="19" t="s">
        <v>35</v>
      </c>
      <c r="F13" s="19" t="s">
        <v>36</v>
      </c>
      <c r="G13" s="20">
        <v>192.3</v>
      </c>
      <c r="H13" s="20">
        <v>193.08</v>
      </c>
      <c r="I13" s="20">
        <v>141.65</v>
      </c>
      <c r="J13" s="20">
        <v>187.3</v>
      </c>
      <c r="K13" s="20">
        <v>228.27</v>
      </c>
      <c r="L13" s="21"/>
      <c r="M13" s="9">
        <f>K12+K13</f>
        <v>382.38</v>
      </c>
      <c r="N13" s="22">
        <v>5000</v>
      </c>
      <c r="O13" s="22">
        <v>6000</v>
      </c>
      <c r="P13" s="1">
        <f>((M13*325850)/365)/N13</f>
        <v>68.27316328767124</v>
      </c>
      <c r="Q13" s="1">
        <f>((M13*325850)/365)/O13</f>
        <v>56.89430273972603</v>
      </c>
      <c r="R13" s="1">
        <f>(O13*29.1)*365/325850</f>
        <v>195.5777198097284</v>
      </c>
    </row>
    <row r="14" spans="1:13" ht="12.75">
      <c r="A14" s="17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1"/>
      <c r="M14" s="9"/>
    </row>
    <row r="15" spans="1:18" ht="12.75">
      <c r="A15" s="17">
        <v>400092</v>
      </c>
      <c r="B15" s="18" t="s">
        <v>39</v>
      </c>
      <c r="C15" s="18" t="s">
        <v>40</v>
      </c>
      <c r="D15" s="19" t="s">
        <v>41</v>
      </c>
      <c r="E15" s="19" t="s">
        <v>42</v>
      </c>
      <c r="F15" s="19" t="s">
        <v>43</v>
      </c>
      <c r="G15" s="20">
        <v>83</v>
      </c>
      <c r="H15" s="20">
        <v>35.78</v>
      </c>
      <c r="I15" s="20">
        <v>69.64</v>
      </c>
      <c r="J15" s="20">
        <v>56.53</v>
      </c>
      <c r="K15" s="20">
        <v>61.71</v>
      </c>
      <c r="L15" s="21"/>
      <c r="M15" s="22">
        <v>62</v>
      </c>
      <c r="N15" s="22">
        <v>850</v>
      </c>
      <c r="O15" s="22">
        <v>1000</v>
      </c>
      <c r="P15" s="1">
        <f>((M15*325850)/365)/N15</f>
        <v>65.11748589846898</v>
      </c>
      <c r="Q15" s="1">
        <f>((M15*325850)/365)/O15</f>
        <v>55.34986301369863</v>
      </c>
      <c r="R15" s="1">
        <f>(O15*29.1)*365/325850</f>
        <v>32.59628663495474</v>
      </c>
    </row>
    <row r="16" spans="1:13" ht="12.75">
      <c r="A16" s="17"/>
      <c r="B16" s="18"/>
      <c r="C16" s="18"/>
      <c r="D16" s="19"/>
      <c r="E16" s="19"/>
      <c r="F16" s="19"/>
      <c r="G16" s="20"/>
      <c r="H16" s="20"/>
      <c r="I16" s="20"/>
      <c r="J16" s="20"/>
      <c r="K16" s="20"/>
      <c r="L16" s="21"/>
      <c r="M16" s="9"/>
    </row>
    <row r="17" spans="1:12" ht="12.75">
      <c r="A17" s="17">
        <v>400115</v>
      </c>
      <c r="B17" s="18" t="s">
        <v>44</v>
      </c>
      <c r="C17" s="18" t="s">
        <v>45</v>
      </c>
      <c r="D17" s="19" t="s">
        <v>46</v>
      </c>
      <c r="E17" s="19" t="s">
        <v>47</v>
      </c>
      <c r="F17" s="19" t="s">
        <v>48</v>
      </c>
      <c r="G17" s="20">
        <v>171.55</v>
      </c>
      <c r="H17" s="20">
        <v>253.68</v>
      </c>
      <c r="I17" s="20">
        <v>263.63</v>
      </c>
      <c r="J17" s="20">
        <v>87.22</v>
      </c>
      <c r="K17" s="20">
        <v>204.86</v>
      </c>
      <c r="L17" s="21"/>
    </row>
    <row r="18" spans="1:12" ht="12.75">
      <c r="A18" s="17">
        <v>400116</v>
      </c>
      <c r="B18" s="18" t="s">
        <v>49</v>
      </c>
      <c r="C18" s="18" t="s">
        <v>50</v>
      </c>
      <c r="D18" s="19" t="s">
        <v>46</v>
      </c>
      <c r="E18" s="19" t="s">
        <v>47</v>
      </c>
      <c r="F18" s="19" t="s">
        <v>48</v>
      </c>
      <c r="G18" s="20">
        <v>0</v>
      </c>
      <c r="H18" s="20">
        <v>0.72</v>
      </c>
      <c r="I18" s="20">
        <v>107.55</v>
      </c>
      <c r="J18" s="20">
        <v>167.01</v>
      </c>
      <c r="K18" s="20">
        <v>237.39</v>
      </c>
      <c r="L18" s="21"/>
    </row>
    <row r="19" spans="1:18" ht="12.75">
      <c r="A19" s="17">
        <v>400117</v>
      </c>
      <c r="B19" s="18" t="s">
        <v>51</v>
      </c>
      <c r="C19" s="18" t="s">
        <v>52</v>
      </c>
      <c r="D19" s="19" t="s">
        <v>46</v>
      </c>
      <c r="E19" s="19" t="s">
        <v>47</v>
      </c>
      <c r="F19" s="19" t="s">
        <v>48</v>
      </c>
      <c r="G19" s="20">
        <v>70.16</v>
      </c>
      <c r="H19" s="20">
        <v>22.51</v>
      </c>
      <c r="I19" s="20">
        <v>0.02</v>
      </c>
      <c r="J19" s="20">
        <v>0</v>
      </c>
      <c r="K19" s="20">
        <v>147.12</v>
      </c>
      <c r="L19" s="21"/>
      <c r="M19" s="9">
        <f>SUM(K17:K19)</f>
        <v>589.37</v>
      </c>
      <c r="N19" s="22">
        <v>8700</v>
      </c>
      <c r="O19" s="22">
        <v>6000</v>
      </c>
      <c r="P19" s="1">
        <f>((M19*325850)/365)/N19</f>
        <v>60.47747268146748</v>
      </c>
      <c r="Q19" s="1">
        <f>((M19*325850)/365)/O19</f>
        <v>87.69233538812784</v>
      </c>
      <c r="R19" s="1">
        <f>(O19*29.1)*365/325850</f>
        <v>195.5777198097284</v>
      </c>
    </row>
    <row r="20" spans="1:13" ht="12.75">
      <c r="A20" s="17"/>
      <c r="B20" s="18"/>
      <c r="C20" s="18"/>
      <c r="D20" s="19"/>
      <c r="E20" s="19"/>
      <c r="F20" s="19"/>
      <c r="G20" s="20"/>
      <c r="H20" s="20"/>
      <c r="I20" s="20"/>
      <c r="J20" s="20"/>
      <c r="K20" s="20"/>
      <c r="L20" s="21"/>
      <c r="M20" s="9"/>
    </row>
    <row r="21" spans="1:18" ht="12.75">
      <c r="A21" s="17">
        <v>401489</v>
      </c>
      <c r="B21" s="18" t="s">
        <v>53</v>
      </c>
      <c r="C21" s="18" t="s">
        <v>54</v>
      </c>
      <c r="D21" s="19" t="s">
        <v>46</v>
      </c>
      <c r="E21" s="19" t="s">
        <v>47</v>
      </c>
      <c r="F21" s="19" t="s">
        <v>48</v>
      </c>
      <c r="G21" s="20">
        <v>20.65</v>
      </c>
      <c r="H21" s="20">
        <v>62.49</v>
      </c>
      <c r="I21" s="20">
        <v>100.42</v>
      </c>
      <c r="J21" s="20">
        <v>111.04</v>
      </c>
      <c r="K21" s="20">
        <v>185.41</v>
      </c>
      <c r="L21" s="21"/>
      <c r="M21" s="22">
        <v>185</v>
      </c>
      <c r="N21" s="22">
        <v>1200</v>
      </c>
      <c r="O21" s="22">
        <v>2400</v>
      </c>
      <c r="P21" s="1">
        <f>((M21*325850)/365)/N21</f>
        <v>137.63070776255708</v>
      </c>
      <c r="Q21" s="1">
        <f>((M21*325850)/365)/O21</f>
        <v>68.81535388127854</v>
      </c>
      <c r="R21" s="1">
        <f>(O21*29.1)*365/325850</f>
        <v>78.23108792389137</v>
      </c>
    </row>
    <row r="22" spans="1:12" ht="12.75">
      <c r="A22" s="17"/>
      <c r="B22" s="18"/>
      <c r="C22" s="18"/>
      <c r="D22" s="19"/>
      <c r="E22" s="19"/>
      <c r="F22" s="19"/>
      <c r="G22" s="20"/>
      <c r="H22" s="20"/>
      <c r="I22" s="20"/>
      <c r="J22" s="20"/>
      <c r="K22" s="20"/>
      <c r="L22" s="21"/>
    </row>
    <row r="23" spans="1:18" ht="12.75">
      <c r="A23" s="17">
        <v>400581</v>
      </c>
      <c r="B23" s="18" t="s">
        <v>55</v>
      </c>
      <c r="C23" s="18" t="s">
        <v>56</v>
      </c>
      <c r="D23" s="19" t="s">
        <v>57</v>
      </c>
      <c r="E23" s="19" t="s">
        <v>58</v>
      </c>
      <c r="F23" s="19" t="s">
        <v>59</v>
      </c>
      <c r="G23" s="20" t="s">
        <v>31</v>
      </c>
      <c r="H23" s="20">
        <v>42.4</v>
      </c>
      <c r="I23" s="20">
        <v>80.78</v>
      </c>
      <c r="J23" s="20">
        <v>81.38</v>
      </c>
      <c r="K23" s="20">
        <v>79.44</v>
      </c>
      <c r="L23" s="21"/>
      <c r="M23" s="22">
        <v>79</v>
      </c>
      <c r="N23" s="22">
        <v>600</v>
      </c>
      <c r="O23" s="22">
        <v>1000</v>
      </c>
      <c r="P23" s="1">
        <f>((M23*325850)/365)/N23</f>
        <v>117.54406392694062</v>
      </c>
      <c r="Q23" s="1">
        <f>((M23*325850)/365)/O23</f>
        <v>70.52643835616438</v>
      </c>
      <c r="R23" s="1">
        <f>(O23*29.1)*365/325850</f>
        <v>32.59628663495474</v>
      </c>
    </row>
    <row r="24" spans="1:15" ht="12.75">
      <c r="A24" s="17"/>
      <c r="B24" s="18"/>
      <c r="C24" s="18"/>
      <c r="D24" s="19"/>
      <c r="E24" s="19"/>
      <c r="F24" s="19"/>
      <c r="G24" s="20"/>
      <c r="H24" s="20"/>
      <c r="I24" s="20"/>
      <c r="J24" s="20"/>
      <c r="K24" s="20"/>
      <c r="L24" s="21"/>
      <c r="M24" s="22"/>
      <c r="N24" s="22"/>
      <c r="O24" s="22"/>
    </row>
    <row r="25" spans="1:12" ht="12.75">
      <c r="A25" s="17">
        <v>401534</v>
      </c>
      <c r="B25" s="18" t="s">
        <v>60</v>
      </c>
      <c r="C25" s="18" t="s">
        <v>61</v>
      </c>
      <c r="D25" s="19" t="s">
        <v>62</v>
      </c>
      <c r="E25" s="19" t="s">
        <v>63</v>
      </c>
      <c r="F25" s="19" t="s">
        <v>64</v>
      </c>
      <c r="G25" s="20">
        <v>179.08</v>
      </c>
      <c r="H25" s="20">
        <v>159.51</v>
      </c>
      <c r="I25" s="20">
        <v>71.85</v>
      </c>
      <c r="J25" s="20">
        <v>303.61</v>
      </c>
      <c r="K25" s="20">
        <v>211.56</v>
      </c>
      <c r="L25" s="21"/>
    </row>
    <row r="26" spans="1:18" ht="12.75">
      <c r="A26" s="17">
        <v>401535</v>
      </c>
      <c r="B26" s="18" t="s">
        <v>65</v>
      </c>
      <c r="C26" s="18" t="s">
        <v>66</v>
      </c>
      <c r="D26" s="19" t="s">
        <v>62</v>
      </c>
      <c r="E26" s="19" t="s">
        <v>63</v>
      </c>
      <c r="F26" s="19" t="s">
        <v>64</v>
      </c>
      <c r="G26" s="20">
        <v>190.76</v>
      </c>
      <c r="H26" s="20">
        <v>207.99</v>
      </c>
      <c r="I26" s="20" t="s">
        <v>31</v>
      </c>
      <c r="J26" s="20" t="s">
        <v>31</v>
      </c>
      <c r="K26" s="20" t="s">
        <v>31</v>
      </c>
      <c r="L26" s="21" t="s">
        <v>67</v>
      </c>
      <c r="M26">
        <v>211</v>
      </c>
      <c r="N26">
        <v>2700</v>
      </c>
      <c r="O26">
        <v>3300</v>
      </c>
      <c r="P26" s="1">
        <f>((M26*325850)/365)/N26</f>
        <v>69.76595636732623</v>
      </c>
      <c r="Q26" s="1">
        <f>((M26*325850)/365)/O26</f>
        <v>57.08123702781237</v>
      </c>
      <c r="R26" s="1">
        <f>(O26*29.1)*365/325850</f>
        <v>107.56774589535063</v>
      </c>
    </row>
    <row r="27" spans="1:12" ht="12.75">
      <c r="A27" s="17"/>
      <c r="B27" s="18"/>
      <c r="C27" s="18"/>
      <c r="D27" s="19"/>
      <c r="E27" s="19"/>
      <c r="F27" s="19"/>
      <c r="G27" s="20"/>
      <c r="H27" s="20"/>
      <c r="I27" s="20"/>
      <c r="J27" s="20"/>
      <c r="K27" s="20"/>
      <c r="L27" s="21"/>
    </row>
    <row r="28" spans="1:12" ht="12.75">
      <c r="A28" s="17">
        <v>401146</v>
      </c>
      <c r="B28" s="18" t="s">
        <v>68</v>
      </c>
      <c r="C28" s="18" t="s">
        <v>69</v>
      </c>
      <c r="D28" s="19" t="s">
        <v>70</v>
      </c>
      <c r="E28" s="19" t="s">
        <v>71</v>
      </c>
      <c r="F28" s="19" t="s">
        <v>72</v>
      </c>
      <c r="G28" s="20">
        <v>155.99</v>
      </c>
      <c r="H28" s="20">
        <v>62.71</v>
      </c>
      <c r="I28" s="20">
        <v>168.27</v>
      </c>
      <c r="J28" s="20">
        <v>154.27</v>
      </c>
      <c r="K28" s="20">
        <v>198.76</v>
      </c>
      <c r="L28" s="21"/>
    </row>
    <row r="29" spans="1:18" ht="12.75">
      <c r="A29" s="17">
        <v>401192</v>
      </c>
      <c r="B29" s="18" t="s">
        <v>73</v>
      </c>
      <c r="C29" s="18" t="s">
        <v>74</v>
      </c>
      <c r="D29" s="19" t="s">
        <v>70</v>
      </c>
      <c r="E29" s="19" t="s">
        <v>71</v>
      </c>
      <c r="F29" s="19" t="s">
        <v>72</v>
      </c>
      <c r="G29" s="20">
        <v>45.88</v>
      </c>
      <c r="H29" s="20">
        <v>79.24</v>
      </c>
      <c r="I29" s="20">
        <v>32.1</v>
      </c>
      <c r="J29" s="20">
        <v>3.89</v>
      </c>
      <c r="K29" s="20">
        <v>42.44</v>
      </c>
      <c r="L29" s="21"/>
      <c r="M29" s="22">
        <f>K28+K29</f>
        <v>241.2</v>
      </c>
      <c r="N29" s="22">
        <v>1900</v>
      </c>
      <c r="O29" s="22">
        <v>3200</v>
      </c>
      <c r="P29" s="1">
        <f>((M29*325850)/365)/N29</f>
        <v>113.33095890410958</v>
      </c>
      <c r="Q29" s="1">
        <f>((M29*325850)/365)/O29</f>
        <v>67.29025684931507</v>
      </c>
      <c r="R29" s="1">
        <f>(O29*29.1)*365/325850</f>
        <v>104.30811723185515</v>
      </c>
    </row>
    <row r="30" spans="1:12" ht="12.75">
      <c r="A30" s="17"/>
      <c r="B30" s="18"/>
      <c r="C30" s="18"/>
      <c r="D30" s="19"/>
      <c r="E30" s="19"/>
      <c r="F30" s="19"/>
      <c r="G30" s="20"/>
      <c r="H30" s="20"/>
      <c r="I30" s="20"/>
      <c r="J30" s="20"/>
      <c r="K30" s="20"/>
      <c r="L30" s="21"/>
    </row>
    <row r="31" spans="1:12" ht="12.75">
      <c r="A31" s="17">
        <v>401516</v>
      </c>
      <c r="B31" s="18" t="s">
        <v>75</v>
      </c>
      <c r="C31" s="18" t="s">
        <v>76</v>
      </c>
      <c r="D31" s="19" t="s">
        <v>70</v>
      </c>
      <c r="E31" s="19" t="s">
        <v>71</v>
      </c>
      <c r="F31" s="19" t="s">
        <v>72</v>
      </c>
      <c r="G31" s="20">
        <v>58.21</v>
      </c>
      <c r="H31" s="20">
        <v>130.47</v>
      </c>
      <c r="I31" s="20">
        <v>181.2</v>
      </c>
      <c r="J31" s="20">
        <v>224.6</v>
      </c>
      <c r="K31" s="20">
        <v>212.87</v>
      </c>
      <c r="L31" s="21"/>
    </row>
    <row r="32" spans="1:18" ht="12.75">
      <c r="A32" s="17">
        <v>401517</v>
      </c>
      <c r="B32" s="18" t="s">
        <v>77</v>
      </c>
      <c r="C32" s="18" t="s">
        <v>78</v>
      </c>
      <c r="D32" s="19" t="s">
        <v>70</v>
      </c>
      <c r="E32" s="19" t="s">
        <v>71</v>
      </c>
      <c r="F32" s="19" t="s">
        <v>72</v>
      </c>
      <c r="G32" s="20">
        <v>79.53</v>
      </c>
      <c r="H32" s="20">
        <v>123.73</v>
      </c>
      <c r="I32" s="20">
        <v>165.86</v>
      </c>
      <c r="J32" s="20">
        <v>116.59</v>
      </c>
      <c r="K32" s="20">
        <v>102.93</v>
      </c>
      <c r="L32" s="21"/>
      <c r="M32" s="22">
        <f>K31+K32</f>
        <v>315.8</v>
      </c>
      <c r="N32" s="22">
        <v>2500</v>
      </c>
      <c r="O32" s="22">
        <v>2525</v>
      </c>
      <c r="P32" s="1">
        <f>((M32*325850)/365)/N32</f>
        <v>112.77088219178081</v>
      </c>
      <c r="Q32" s="1">
        <f>((M32*325850)/365)/O32</f>
        <v>111.65433880374339</v>
      </c>
      <c r="R32" s="1">
        <f>(O32*29.1)*365/325850</f>
        <v>82.3056237532607</v>
      </c>
    </row>
    <row r="33" spans="1:12" ht="12.75">
      <c r="A33" s="17"/>
      <c r="B33" s="18"/>
      <c r="C33" s="18"/>
      <c r="D33" s="19"/>
      <c r="E33" s="19"/>
      <c r="F33" s="19"/>
      <c r="G33" s="20"/>
      <c r="H33" s="20"/>
      <c r="I33" s="20"/>
      <c r="J33" s="20"/>
      <c r="K33" s="20"/>
      <c r="L33" s="21"/>
    </row>
    <row r="34" spans="1:18" ht="12.75">
      <c r="A34" s="17">
        <v>400860</v>
      </c>
      <c r="B34" s="18" t="s">
        <v>79</v>
      </c>
      <c r="C34" s="18" t="s">
        <v>80</v>
      </c>
      <c r="D34" s="19" t="s">
        <v>81</v>
      </c>
      <c r="E34" s="19" t="s">
        <v>82</v>
      </c>
      <c r="F34" s="19" t="s">
        <v>83</v>
      </c>
      <c r="G34" s="20">
        <v>43.91</v>
      </c>
      <c r="H34" s="20">
        <v>47.68</v>
      </c>
      <c r="I34" s="20">
        <v>46.11</v>
      </c>
      <c r="J34" s="20">
        <v>56.88</v>
      </c>
      <c r="K34" s="20">
        <v>70.07</v>
      </c>
      <c r="L34" s="21"/>
      <c r="M34" s="22">
        <v>70</v>
      </c>
      <c r="N34" s="22">
        <v>560</v>
      </c>
      <c r="O34" s="22">
        <v>675</v>
      </c>
      <c r="P34" s="1">
        <f>((M34*325850)/365)/N34</f>
        <v>111.59246575342466</v>
      </c>
      <c r="Q34" s="1">
        <f>((M34*325850)/365)/O34</f>
        <v>92.58041603247084</v>
      </c>
      <c r="R34" s="1">
        <f>(O34*29.1)*365/325850</f>
        <v>22.002493478594445</v>
      </c>
    </row>
    <row r="35" spans="1:12" ht="12.75">
      <c r="A35" s="17"/>
      <c r="B35" s="18"/>
      <c r="C35" s="18"/>
      <c r="D35" s="19"/>
      <c r="E35" s="19"/>
      <c r="F35" s="19"/>
      <c r="G35" s="20"/>
      <c r="H35" s="20"/>
      <c r="I35" s="20"/>
      <c r="J35" s="20"/>
      <c r="K35" s="20"/>
      <c r="L35" s="21"/>
    </row>
    <row r="36" spans="1:17" ht="12.75">
      <c r="A36" s="17">
        <v>400066</v>
      </c>
      <c r="B36" s="18" t="s">
        <v>84</v>
      </c>
      <c r="C36" s="18" t="s">
        <v>85</v>
      </c>
      <c r="D36" s="19" t="s">
        <v>86</v>
      </c>
      <c r="E36" s="19" t="s">
        <v>87</v>
      </c>
      <c r="F36" s="19" t="s">
        <v>88</v>
      </c>
      <c r="G36" s="20">
        <v>138.05</v>
      </c>
      <c r="H36" s="20">
        <v>207.64</v>
      </c>
      <c r="I36" s="20">
        <v>210.77</v>
      </c>
      <c r="J36" s="20">
        <v>201.68</v>
      </c>
      <c r="K36" s="20">
        <v>198.45</v>
      </c>
      <c r="L36" s="21"/>
      <c r="M36" s="22">
        <v>198</v>
      </c>
      <c r="N36" s="22">
        <v>4900</v>
      </c>
      <c r="O36" s="22"/>
      <c r="P36" s="1">
        <f>((M36*325850)/365)/N36</f>
        <v>36.07397260273972</v>
      </c>
      <c r="Q36" s="1" t="e">
        <f>((M36*325850)/365)/O36</f>
        <v>#DIV/0!</v>
      </c>
    </row>
    <row r="37" spans="1:12" ht="12.75">
      <c r="A37" s="17"/>
      <c r="B37" s="18"/>
      <c r="C37" s="18"/>
      <c r="D37" s="19"/>
      <c r="E37" s="19"/>
      <c r="F37" s="19"/>
      <c r="G37" s="20"/>
      <c r="H37" s="20"/>
      <c r="I37" s="20"/>
      <c r="J37" s="20"/>
      <c r="K37" s="20"/>
      <c r="L37" s="21"/>
    </row>
    <row r="38" spans="1:18" ht="12.75">
      <c r="A38" s="17">
        <v>400067</v>
      </c>
      <c r="B38" s="18" t="s">
        <v>89</v>
      </c>
      <c r="C38" s="18" t="s">
        <v>90</v>
      </c>
      <c r="D38" s="19" t="s">
        <v>86</v>
      </c>
      <c r="E38" s="19" t="s">
        <v>87</v>
      </c>
      <c r="F38" s="19" t="s">
        <v>88</v>
      </c>
      <c r="G38" s="20">
        <v>156.39</v>
      </c>
      <c r="H38" s="20">
        <v>213.34</v>
      </c>
      <c r="I38" s="20">
        <v>196.33</v>
      </c>
      <c r="J38" s="20">
        <v>175.67</v>
      </c>
      <c r="K38" s="20">
        <v>202.53</v>
      </c>
      <c r="L38" s="21"/>
      <c r="M38" s="22">
        <v>203</v>
      </c>
      <c r="N38" s="22">
        <v>4900</v>
      </c>
      <c r="O38" s="22">
        <v>6000</v>
      </c>
      <c r="P38" s="1">
        <f>((M38*325850)/365)/N38</f>
        <v>36.984931506849314</v>
      </c>
      <c r="Q38" s="1">
        <f>((M38*325850)/365)/O38</f>
        <v>30.204360730593606</v>
      </c>
      <c r="R38" s="1">
        <f aca="true" t="shared" si="0" ref="R38:R56">(O38*29.1)*365/325850</f>
        <v>195.5777198097284</v>
      </c>
    </row>
    <row r="39" spans="1:12" ht="12.75">
      <c r="A39" s="17"/>
      <c r="B39" s="18"/>
      <c r="C39" s="18"/>
      <c r="D39" s="19"/>
      <c r="E39" s="19"/>
      <c r="F39" s="19"/>
      <c r="G39" s="20"/>
      <c r="H39" s="20"/>
      <c r="I39" s="20"/>
      <c r="J39" s="20"/>
      <c r="K39" s="20"/>
      <c r="L39" s="21"/>
    </row>
    <row r="40" spans="1:18" ht="12.75">
      <c r="A40" s="17">
        <v>401138</v>
      </c>
      <c r="B40" s="18" t="s">
        <v>91</v>
      </c>
      <c r="C40" s="18" t="s">
        <v>92</v>
      </c>
      <c r="D40" s="19" t="s">
        <v>86</v>
      </c>
      <c r="E40" s="19" t="s">
        <v>87</v>
      </c>
      <c r="F40" s="19" t="s">
        <v>88</v>
      </c>
      <c r="G40" s="20">
        <v>233.68</v>
      </c>
      <c r="H40" s="20">
        <v>288.71</v>
      </c>
      <c r="I40" s="20">
        <v>306.81</v>
      </c>
      <c r="J40" s="20">
        <v>232.67</v>
      </c>
      <c r="K40" s="20">
        <v>239.32</v>
      </c>
      <c r="L40" s="21"/>
      <c r="M40" s="22">
        <v>239</v>
      </c>
      <c r="N40" s="22">
        <v>2300</v>
      </c>
      <c r="O40" s="22">
        <v>2800</v>
      </c>
      <c r="P40" s="1">
        <f>((M40*325850)/365)/N40</f>
        <v>92.76730196545563</v>
      </c>
      <c r="Q40" s="1">
        <f>((M40*325850)/365)/O40</f>
        <v>76.20171232876712</v>
      </c>
      <c r="R40" s="1">
        <f t="shared" si="0"/>
        <v>91.26960257787326</v>
      </c>
    </row>
    <row r="41" spans="1:12" ht="12.75">
      <c r="A41" s="17"/>
      <c r="B41" s="18"/>
      <c r="C41" s="18"/>
      <c r="D41" s="19"/>
      <c r="E41" s="19"/>
      <c r="F41" s="19"/>
      <c r="G41" s="20"/>
      <c r="H41" s="20"/>
      <c r="I41" s="20"/>
      <c r="J41" s="20"/>
      <c r="K41" s="20"/>
      <c r="L41" s="21"/>
    </row>
    <row r="42" spans="1:18" ht="12.75">
      <c r="A42" s="17">
        <v>401151</v>
      </c>
      <c r="B42" s="18" t="s">
        <v>93</v>
      </c>
      <c r="C42" s="18" t="s">
        <v>94</v>
      </c>
      <c r="D42" s="19" t="s">
        <v>86</v>
      </c>
      <c r="E42" s="19" t="s">
        <v>87</v>
      </c>
      <c r="F42" s="19" t="s">
        <v>88</v>
      </c>
      <c r="G42" s="20">
        <v>237.34</v>
      </c>
      <c r="H42" s="20">
        <v>262.08</v>
      </c>
      <c r="I42" s="20">
        <v>244.13</v>
      </c>
      <c r="J42" s="20">
        <v>246.85</v>
      </c>
      <c r="K42" s="20">
        <v>210.06</v>
      </c>
      <c r="L42" s="21"/>
      <c r="M42" s="22">
        <v>210</v>
      </c>
      <c r="N42" s="22">
        <v>1800</v>
      </c>
      <c r="O42" s="22">
        <v>2500</v>
      </c>
      <c r="P42" s="1">
        <f>((M42*325850)/365)/N42</f>
        <v>104.15296803652969</v>
      </c>
      <c r="Q42" s="1">
        <f>((M42*325850)/365)/O42</f>
        <v>74.99013698630138</v>
      </c>
      <c r="R42" s="1">
        <f t="shared" si="0"/>
        <v>81.49071658738683</v>
      </c>
    </row>
    <row r="43" spans="1:12" ht="12.75">
      <c r="A43" s="17"/>
      <c r="B43" s="18"/>
      <c r="C43" s="18"/>
      <c r="D43" s="19"/>
      <c r="E43" s="19"/>
      <c r="F43" s="19"/>
      <c r="G43" s="20"/>
      <c r="H43" s="20"/>
      <c r="I43" s="20"/>
      <c r="J43" s="20"/>
      <c r="K43" s="20"/>
      <c r="L43" s="21"/>
    </row>
    <row r="44" spans="1:12" ht="12.75">
      <c r="A44" s="17">
        <v>400088</v>
      </c>
      <c r="B44" s="18" t="s">
        <v>95</v>
      </c>
      <c r="C44" s="18" t="s">
        <v>96</v>
      </c>
      <c r="D44" s="19" t="s">
        <v>97</v>
      </c>
      <c r="E44" s="19" t="s">
        <v>98</v>
      </c>
      <c r="F44" s="19" t="s">
        <v>99</v>
      </c>
      <c r="G44" s="20">
        <v>18.04</v>
      </c>
      <c r="H44" s="20">
        <v>26.74</v>
      </c>
      <c r="I44" s="20">
        <v>26.7</v>
      </c>
      <c r="J44" s="20">
        <v>29.76</v>
      </c>
      <c r="K44" s="20">
        <v>43.36</v>
      </c>
      <c r="L44" s="21"/>
    </row>
    <row r="45" spans="1:18" ht="12.75">
      <c r="A45" s="17">
        <v>400089</v>
      </c>
      <c r="B45" s="18" t="s">
        <v>100</v>
      </c>
      <c r="C45" s="18" t="s">
        <v>101</v>
      </c>
      <c r="D45" s="19" t="s">
        <v>97</v>
      </c>
      <c r="E45" s="19" t="s">
        <v>98</v>
      </c>
      <c r="F45" s="19" t="s">
        <v>99</v>
      </c>
      <c r="G45" s="20">
        <v>107</v>
      </c>
      <c r="H45" s="20">
        <v>109.43</v>
      </c>
      <c r="I45" s="20">
        <v>105.13</v>
      </c>
      <c r="J45" s="20">
        <v>104.72</v>
      </c>
      <c r="K45" s="20">
        <v>112.59</v>
      </c>
      <c r="L45" s="21"/>
      <c r="M45" s="22">
        <v>156</v>
      </c>
      <c r="N45" s="22">
        <v>1800</v>
      </c>
      <c r="O45" s="22">
        <v>2200</v>
      </c>
      <c r="P45" s="1">
        <f>((M45*325850)/365)/N45</f>
        <v>77.37077625570777</v>
      </c>
      <c r="Q45" s="1">
        <f>((M45*325850)/365)/O45</f>
        <v>63.30336239103363</v>
      </c>
      <c r="R45" s="1">
        <f t="shared" si="0"/>
        <v>71.71183059690041</v>
      </c>
    </row>
    <row r="46" spans="1:12" ht="12.75">
      <c r="A46" s="17"/>
      <c r="B46" s="18"/>
      <c r="C46" s="18"/>
      <c r="D46" s="19"/>
      <c r="E46" s="19"/>
      <c r="F46" s="19"/>
      <c r="G46" s="20"/>
      <c r="H46" s="20"/>
      <c r="I46" s="20"/>
      <c r="J46" s="20"/>
      <c r="K46" s="20"/>
      <c r="L46" s="21"/>
    </row>
    <row r="47" spans="1:18" ht="12.75">
      <c r="A47" s="17">
        <v>401208</v>
      </c>
      <c r="B47" s="18" t="s">
        <v>102</v>
      </c>
      <c r="C47" s="18" t="s">
        <v>103</v>
      </c>
      <c r="D47" s="19" t="s">
        <v>97</v>
      </c>
      <c r="E47" s="19" t="s">
        <v>104</v>
      </c>
      <c r="F47" s="19" t="s">
        <v>105</v>
      </c>
      <c r="G47" s="20">
        <v>132.1</v>
      </c>
      <c r="H47" s="20">
        <v>105.1</v>
      </c>
      <c r="I47" s="20">
        <v>58.59</v>
      </c>
      <c r="J47" s="20">
        <v>110.62</v>
      </c>
      <c r="K47" s="20">
        <v>90.31</v>
      </c>
      <c r="L47" s="21"/>
      <c r="M47" s="22">
        <v>90</v>
      </c>
      <c r="N47" s="22">
        <v>950</v>
      </c>
      <c r="O47" s="22">
        <v>1400</v>
      </c>
      <c r="P47" s="1">
        <f>((M47*325850)/365)/N47</f>
        <v>84.57534246575344</v>
      </c>
      <c r="Q47" s="1">
        <f>((M47*325850)/365)/O47</f>
        <v>57.39041095890411</v>
      </c>
      <c r="R47" s="1">
        <f t="shared" si="0"/>
        <v>45.63480128893663</v>
      </c>
    </row>
    <row r="48" spans="1:12" ht="12.75">
      <c r="A48" s="17"/>
      <c r="B48" s="18"/>
      <c r="C48" s="18"/>
      <c r="D48" s="19"/>
      <c r="E48" s="19"/>
      <c r="F48" s="19"/>
      <c r="G48" s="20"/>
      <c r="H48" s="20"/>
      <c r="I48" s="20"/>
      <c r="J48" s="20"/>
      <c r="K48" s="20"/>
      <c r="L48" s="21"/>
    </row>
    <row r="49" spans="1:12" ht="12.75">
      <c r="A49" s="17">
        <v>400113</v>
      </c>
      <c r="B49" s="18" t="s">
        <v>106</v>
      </c>
      <c r="C49" s="18" t="s">
        <v>107</v>
      </c>
      <c r="D49" s="19" t="s">
        <v>108</v>
      </c>
      <c r="E49" s="19" t="s">
        <v>109</v>
      </c>
      <c r="F49" s="19" t="s">
        <v>110</v>
      </c>
      <c r="G49" s="20">
        <v>22.94</v>
      </c>
      <c r="H49" s="20">
        <v>17.89</v>
      </c>
      <c r="I49" s="20">
        <v>18.48</v>
      </c>
      <c r="J49" s="20">
        <v>18.69</v>
      </c>
      <c r="K49" s="20">
        <v>26.28</v>
      </c>
      <c r="L49" s="21"/>
    </row>
    <row r="50" spans="1:18" ht="12.75">
      <c r="A50" s="17">
        <v>400114</v>
      </c>
      <c r="B50" s="18" t="s">
        <v>111</v>
      </c>
      <c r="C50" s="18" t="s">
        <v>112</v>
      </c>
      <c r="D50" s="19" t="s">
        <v>108</v>
      </c>
      <c r="E50" s="19" t="s">
        <v>109</v>
      </c>
      <c r="F50" s="19" t="s">
        <v>110</v>
      </c>
      <c r="G50" s="23">
        <v>8</v>
      </c>
      <c r="H50" s="20">
        <v>4.2</v>
      </c>
      <c r="I50" s="20">
        <v>10.34</v>
      </c>
      <c r="J50" s="20">
        <v>11.68</v>
      </c>
      <c r="K50" s="20">
        <v>11.95</v>
      </c>
      <c r="L50" s="20"/>
      <c r="M50" s="24">
        <v>38</v>
      </c>
      <c r="N50" s="22">
        <v>650</v>
      </c>
      <c r="O50" s="22">
        <v>830</v>
      </c>
      <c r="P50" s="1">
        <f>((M50*325850)/365)/N50</f>
        <v>52.19093782929399</v>
      </c>
      <c r="Q50" s="1">
        <f>((M50*325850)/365)/O50</f>
        <v>40.87242119161578</v>
      </c>
      <c r="R50" s="1">
        <f t="shared" si="0"/>
        <v>27.054917907012427</v>
      </c>
    </row>
    <row r="51" spans="1:13" ht="12.75">
      <c r="A51" s="17"/>
      <c r="B51" s="18"/>
      <c r="C51" s="18"/>
      <c r="D51" s="19"/>
      <c r="E51" s="19"/>
      <c r="F51" s="19"/>
      <c r="G51" s="23"/>
      <c r="H51" s="20"/>
      <c r="I51" s="20"/>
      <c r="J51" s="20"/>
      <c r="K51" s="20"/>
      <c r="L51" s="25"/>
      <c r="M51" s="24"/>
    </row>
    <row r="52" spans="1:18" ht="12.75">
      <c r="A52" s="17">
        <v>401140</v>
      </c>
      <c r="B52" s="18" t="s">
        <v>113</v>
      </c>
      <c r="C52" s="18" t="s">
        <v>114</v>
      </c>
      <c r="D52" s="19" t="s">
        <v>115</v>
      </c>
      <c r="E52" s="19" t="s">
        <v>116</v>
      </c>
      <c r="F52" s="19" t="s">
        <v>31</v>
      </c>
      <c r="G52" s="20">
        <v>96.61</v>
      </c>
      <c r="H52" s="20">
        <v>99.99</v>
      </c>
      <c r="I52" s="20">
        <v>95.55</v>
      </c>
      <c r="J52" s="20">
        <v>95.77</v>
      </c>
      <c r="K52" s="20">
        <v>94.37</v>
      </c>
      <c r="L52" s="21"/>
      <c r="M52" s="22">
        <v>94</v>
      </c>
      <c r="N52" s="22">
        <v>1050</v>
      </c>
      <c r="O52" s="22">
        <v>1200</v>
      </c>
      <c r="P52" s="1">
        <f>((M52*325850)/365)/N52</f>
        <v>79.92146118721462</v>
      </c>
      <c r="Q52" s="1">
        <f>((M52*325850)/365)/O52</f>
        <v>69.93127853881279</v>
      </c>
      <c r="R52" s="1">
        <f t="shared" si="0"/>
        <v>39.11554396194568</v>
      </c>
    </row>
    <row r="54" spans="1:18" ht="12.75">
      <c r="A54" s="2">
        <v>400122</v>
      </c>
      <c r="B54" s="2" t="s">
        <v>117</v>
      </c>
      <c r="C54" s="2" t="s">
        <v>118</v>
      </c>
      <c r="D54" s="3" t="s">
        <v>119</v>
      </c>
      <c r="E54" s="3" t="s">
        <v>120</v>
      </c>
      <c r="F54" s="3" t="s">
        <v>121</v>
      </c>
      <c r="G54" s="4">
        <v>3.53</v>
      </c>
      <c r="H54" s="4">
        <v>11.05</v>
      </c>
      <c r="I54" s="4">
        <v>21.49</v>
      </c>
      <c r="J54" s="4">
        <v>43.29</v>
      </c>
      <c r="K54" s="4">
        <v>40.11</v>
      </c>
      <c r="L54" s="5"/>
      <c r="M54" s="7">
        <v>40</v>
      </c>
      <c r="N54" s="7">
        <v>370</v>
      </c>
      <c r="O54" s="7">
        <v>450</v>
      </c>
      <c r="P54" s="1">
        <f>((M54*325850)/365)/N54</f>
        <v>96.51240281377267</v>
      </c>
      <c r="Q54" s="1">
        <f>((M54*325850)/365)/O54</f>
        <v>79.35464231354642</v>
      </c>
      <c r="R54" s="1">
        <f t="shared" si="0"/>
        <v>14.66832898572963</v>
      </c>
    </row>
    <row r="56" spans="1:18" s="32" customFormat="1" ht="12.75">
      <c r="A56" s="26">
        <v>400109</v>
      </c>
      <c r="B56" s="27" t="s">
        <v>122</v>
      </c>
      <c r="C56" s="27" t="s">
        <v>123</v>
      </c>
      <c r="D56" s="28" t="s">
        <v>124</v>
      </c>
      <c r="E56" s="28" t="s">
        <v>125</v>
      </c>
      <c r="F56" s="28"/>
      <c r="G56" s="29">
        <v>43.21</v>
      </c>
      <c r="H56" s="29">
        <v>32.97</v>
      </c>
      <c r="I56" s="29">
        <v>35.22</v>
      </c>
      <c r="J56" s="29">
        <v>34.51</v>
      </c>
      <c r="K56" s="29">
        <v>35.55</v>
      </c>
      <c r="L56" s="30"/>
      <c r="M56" s="31">
        <v>36.291999999999994</v>
      </c>
      <c r="N56" s="22">
        <v>420</v>
      </c>
      <c r="O56" s="22">
        <v>500</v>
      </c>
      <c r="P56" s="1">
        <f>((M56*325850)/365)/N56</f>
        <v>77.14121461187213</v>
      </c>
      <c r="Q56" s="1">
        <f>((M56*325850)/365)/O56</f>
        <v>64.79862027397259</v>
      </c>
      <c r="R56" s="1">
        <f t="shared" si="0"/>
        <v>16.29814331747737</v>
      </c>
    </row>
    <row r="59" spans="11:18" ht="12.75">
      <c r="K59" s="33" t="s">
        <v>126</v>
      </c>
      <c r="M59" s="34">
        <f>SUM(M2:M56)</f>
        <v>4367.042</v>
      </c>
      <c r="N59" s="34">
        <f>SUM(N2:N58)</f>
        <v>52670</v>
      </c>
      <c r="O59" s="34">
        <f>SUM(O2:O56)</f>
        <v>53080</v>
      </c>
      <c r="R59" s="35">
        <f>SUM(R2:R56)</f>
        <v>1730.210894583397</v>
      </c>
    </row>
    <row r="61" spans="13:18" ht="12.75">
      <c r="M61" s="33" t="s">
        <v>127</v>
      </c>
      <c r="N61" s="33">
        <f>(M59*325850)/365/N59</f>
        <v>74.01997111505861</v>
      </c>
      <c r="O61" s="36">
        <f>(N65-N61)/N61</f>
        <v>-0.6068628565827703</v>
      </c>
      <c r="R61" s="36"/>
    </row>
    <row r="62" spans="13:15" ht="12.75">
      <c r="M62" s="33"/>
      <c r="N62" s="33"/>
      <c r="O62" s="33"/>
    </row>
    <row r="63" spans="13:15" ht="12.75">
      <c r="M63" s="33" t="s">
        <v>128</v>
      </c>
      <c r="N63" s="33">
        <f>(M59*325850)/365/O59</f>
        <v>73.44822680162278</v>
      </c>
      <c r="O63" s="36">
        <f>(N65-N63)/N63</f>
        <v>-0.6038025522577073</v>
      </c>
    </row>
    <row r="64" spans="13:15" ht="12.75">
      <c r="M64" s="33"/>
      <c r="N64" s="33"/>
      <c r="O64" s="33"/>
    </row>
    <row r="65" spans="13:15" ht="12.75">
      <c r="M65" s="33" t="s">
        <v>129</v>
      </c>
      <c r="N65" s="33">
        <v>29.1</v>
      </c>
      <c r="O65" s="3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cknowles</dc:creator>
  <cp:keywords/>
  <dc:description/>
  <cp:lastModifiedBy>IDWR</cp:lastModifiedBy>
  <dcterms:created xsi:type="dcterms:W3CDTF">2007-05-09T17:13:11Z</dcterms:created>
  <dcterms:modified xsi:type="dcterms:W3CDTF">2007-06-21T16:18:51Z</dcterms:modified>
  <cp:category/>
  <cp:version/>
  <cp:contentType/>
  <cp:contentStatus/>
</cp:coreProperties>
</file>