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3897 South Valley Ground Water District\GW Committee\2021\Beginning in August\Planning\"/>
    </mc:Choice>
  </mc:AlternateContent>
  <xr:revisionPtr revIDLastSave="0" documentId="8_{72E86DF9-D6F0-48B0-8E9B-209A8C4D3B25}" xr6:coauthVersionLast="47" xr6:coauthVersionMax="47" xr10:uidLastSave="{00000000-0000-0000-0000-000000000000}"/>
  <bookViews>
    <workbookView xWindow="-28920" yWindow="-660" windowWidth="29040" windowHeight="15840" xr2:uid="{E12BEABD-8D42-48B4-99DA-F7A58A15A148}"/>
  </bookViews>
  <sheets>
    <sheet name="Sheet1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" l="1"/>
  <c r="U32" i="1"/>
  <c r="F30" i="1"/>
  <c r="E30" i="1"/>
  <c r="D30" i="1"/>
  <c r="C30" i="1"/>
  <c r="B30" i="1"/>
  <c r="D29" i="1"/>
  <c r="F29" i="1" s="1"/>
  <c r="C29" i="1"/>
  <c r="E29" i="1" s="1"/>
  <c r="B29" i="1"/>
  <c r="D28" i="1"/>
  <c r="F28" i="1" s="1"/>
  <c r="C28" i="1"/>
  <c r="B28" i="1"/>
  <c r="E28" i="1" s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U16" i="1"/>
  <c r="F16" i="1"/>
  <c r="E16" i="1"/>
  <c r="F15" i="1"/>
  <c r="E15" i="1"/>
  <c r="F14" i="1"/>
  <c r="E14" i="1"/>
  <c r="F13" i="1"/>
  <c r="E13" i="1"/>
  <c r="N12" i="1"/>
  <c r="F12" i="1"/>
  <c r="E12" i="1"/>
  <c r="N11" i="1"/>
  <c r="F11" i="1"/>
  <c r="E11" i="1"/>
  <c r="N10" i="1"/>
  <c r="F10" i="1"/>
  <c r="E10" i="1"/>
  <c r="N9" i="1"/>
  <c r="F9" i="1"/>
  <c r="E9" i="1"/>
  <c r="N8" i="1"/>
  <c r="L8" i="1"/>
  <c r="L9" i="1" s="1"/>
  <c r="L10" i="1" s="1"/>
  <c r="L11" i="1" s="1"/>
  <c r="L12" i="1" s="1"/>
  <c r="F8" i="1"/>
  <c r="E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N7" i="1"/>
  <c r="F7" i="1"/>
  <c r="E7" i="1"/>
</calcChain>
</file>

<file path=xl/sharedStrings.xml><?xml version="1.0" encoding="utf-8"?>
<sst xmlns="http://schemas.openxmlformats.org/spreadsheetml/2006/main" count="63" uniqueCount="44">
  <si>
    <t>Ground Water Pumping Depletion</t>
  </si>
  <si>
    <t>In Acre-Feet based on WRV 1.1</t>
  </si>
  <si>
    <t>Averages</t>
  </si>
  <si>
    <t>Little</t>
  </si>
  <si>
    <t>SVGWD Diversions - AF</t>
  </si>
  <si>
    <t>Below</t>
  </si>
  <si>
    <t>Above &amp;</t>
  </si>
  <si>
    <t>Wood</t>
  </si>
  <si>
    <t>Above</t>
  </si>
  <si>
    <t>% Above</t>
  </si>
  <si>
    <t>% Below</t>
  </si>
  <si>
    <t>Hailey</t>
  </si>
  <si>
    <t>Hailey AF</t>
  </si>
  <si>
    <t>D45 AF</t>
  </si>
  <si>
    <t>Glendale</t>
  </si>
  <si>
    <t>Priority</t>
  </si>
  <si>
    <t>WRV 1.1</t>
  </si>
  <si>
    <t>SWSI</t>
  </si>
  <si>
    <t>Apr-Sep</t>
  </si>
  <si>
    <t>Diversion</t>
  </si>
  <si>
    <t>SVGWD - AF</t>
  </si>
  <si>
    <t>SVGWD</t>
  </si>
  <si>
    <t>Cuts</t>
  </si>
  <si>
    <t>April 6, 1883</t>
  </si>
  <si>
    <t>September 1, 1883</t>
  </si>
  <si>
    <t>May 1, 1884</t>
  </si>
  <si>
    <t>April 1, 1884</t>
  </si>
  <si>
    <t>June 14, 1883</t>
  </si>
  <si>
    <t>April 1, 1883</t>
  </si>
  <si>
    <t>April 3, 1884</t>
  </si>
  <si>
    <t>May 31, 1890</t>
  </si>
  <si>
    <t>April 1, 1889</t>
  </si>
  <si>
    <t>April 15, 1885</t>
  </si>
  <si>
    <t>All on</t>
  </si>
  <si>
    <t>April 1, 1888</t>
  </si>
  <si>
    <t>October 29, 1891</t>
  </si>
  <si>
    <t>Average</t>
  </si>
  <si>
    <r>
      <t>Average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</si>
  <si>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Average</t>
    </r>
    <r>
      <rPr>
        <vertAlign val="superscript"/>
        <sz val="11"/>
        <color theme="1"/>
        <rFont val="Calibri"/>
        <family val="2"/>
        <scheme val="minor"/>
      </rPr>
      <t>2</t>
    </r>
  </si>
  <si>
    <t>May 20, 1896</t>
  </si>
  <si>
    <t>May 15, 1890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</si>
  <si>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 Averages for those years with Hailey Apr - Sep &lt; 210 KAF.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</si>
  <si>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Averages for those years with Hailey Apr - Sep &gt; 210 KAF.</t>
    </r>
  </si>
  <si>
    <t>Averge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</si>
</sst>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1" applyNumberFormat="1" applyFont="1" applyBorder="1"/>
    <xf numFmtId="9" fontId="0" fillId="0" borderId="7" xfId="2" applyFont="1" applyBorder="1"/>
    <xf numFmtId="9" fontId="0" fillId="0" borderId="8" xfId="2" applyFont="1" applyBorder="1"/>
    <xf numFmtId="3" fontId="2" fillId="0" borderId="0" xfId="1" applyNumberFormat="1" applyFont="1" applyBorder="1"/>
    <xf numFmtId="3" fontId="2" fillId="0" borderId="9" xfId="1" applyNumberFormat="1" applyFont="1" applyBorder="1"/>
    <xf numFmtId="164" fontId="2" fillId="0" borderId="0" xfId="1" applyNumberFormat="1" applyFont="1"/>
    <xf numFmtId="0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3" fontId="0" fillId="0" borderId="11" xfId="1" applyNumberFormat="1" applyFont="1" applyBorder="1"/>
    <xf numFmtId="9" fontId="0" fillId="0" borderId="12" xfId="2" applyFont="1" applyBorder="1"/>
    <xf numFmtId="9" fontId="0" fillId="0" borderId="13" xfId="2" applyFont="1" applyBorder="1"/>
    <xf numFmtId="0" fontId="0" fillId="0" borderId="11" xfId="0" applyBorder="1"/>
    <xf numFmtId="3" fontId="2" fillId="0" borderId="11" xfId="1" applyNumberFormat="1" applyFont="1" applyBorder="1"/>
    <xf numFmtId="3" fontId="2" fillId="0" borderId="14" xfId="1" applyNumberFormat="1" applyFont="1" applyBorder="1"/>
    <xf numFmtId="0" fontId="0" fillId="2" borderId="0" xfId="0" applyFill="1"/>
    <xf numFmtId="3" fontId="0" fillId="0" borderId="11" xfId="0" applyNumberFormat="1" applyBorder="1"/>
    <xf numFmtId="0" fontId="0" fillId="3" borderId="0" xfId="0" applyFill="1"/>
    <xf numFmtId="3" fontId="0" fillId="3" borderId="0" xfId="0" applyNumberFormat="1" applyFill="1"/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4" fontId="2" fillId="3" borderId="0" xfId="1" applyNumberFormat="1" applyFont="1" applyFill="1"/>
    <xf numFmtId="165" fontId="0" fillId="0" borderId="0" xfId="0" applyNumberFormat="1" applyAlignment="1">
      <alignment horizontal="center"/>
    </xf>
    <xf numFmtId="3" fontId="0" fillId="0" borderId="9" xfId="1" applyNumberFormat="1" applyFont="1" applyBorder="1"/>
    <xf numFmtId="0" fontId="0" fillId="0" borderId="15" xfId="0" applyBorder="1"/>
    <xf numFmtId="3" fontId="0" fillId="0" borderId="16" xfId="1" applyNumberFormat="1" applyFont="1" applyBorder="1"/>
    <xf numFmtId="9" fontId="0" fillId="0" borderId="17" xfId="2" applyFont="1" applyBorder="1"/>
    <xf numFmtId="9" fontId="0" fillId="0" borderId="18" xfId="2" applyFont="1" applyBorder="1"/>
    <xf numFmtId="0" fontId="0" fillId="0" borderId="16" xfId="0" applyBorder="1"/>
    <xf numFmtId="3" fontId="0" fillId="0" borderId="19" xfId="1" applyNumberFormat="1" applyFont="1" applyBorder="1"/>
    <xf numFmtId="9" fontId="0" fillId="0" borderId="0" xfId="2" applyFont="1" applyBorder="1"/>
    <xf numFmtId="164" fontId="2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66B6-0123-4F39-8D31-9EACA7B70FDC}">
  <dimension ref="A1:Y34"/>
  <sheetViews>
    <sheetView tabSelected="1" workbookViewId="0">
      <selection activeCell="N25" sqref="N25"/>
    </sheetView>
  </sheetViews>
  <sheetFormatPr defaultRowHeight="14.4" x14ac:dyDescent="0.3"/>
  <cols>
    <col min="2" max="2" width="10.21875" bestFit="1" customWidth="1"/>
    <col min="3" max="4" width="10.21875" customWidth="1"/>
    <col min="5" max="5" width="8.77734375" customWidth="1"/>
    <col min="6" max="6" width="8.21875" customWidth="1"/>
    <col min="8" max="8" width="11.21875" bestFit="1" customWidth="1"/>
    <col min="9" max="9" width="10.21875" bestFit="1" customWidth="1"/>
    <col min="12" max="12" width="9.44140625" bestFit="1" customWidth="1"/>
    <col min="13" max="13" width="11.109375" customWidth="1"/>
    <col min="20" max="20" width="11.44140625" bestFit="1" customWidth="1"/>
    <col min="22" max="22" width="17.33203125" customWidth="1"/>
  </cols>
  <sheetData>
    <row r="1" spans="1:25" x14ac:dyDescent="0.3">
      <c r="A1" s="1"/>
      <c r="B1" s="2"/>
      <c r="C1" s="2"/>
      <c r="D1" s="2"/>
      <c r="E1" s="3"/>
      <c r="F1" s="4"/>
      <c r="G1" s="2"/>
      <c r="H1" s="2"/>
      <c r="I1" s="5"/>
    </row>
    <row r="2" spans="1:25" x14ac:dyDescent="0.3">
      <c r="A2" s="6"/>
      <c r="B2" s="7" t="s">
        <v>0</v>
      </c>
      <c r="C2" s="7"/>
      <c r="D2" s="7"/>
      <c r="E2" s="8"/>
      <c r="F2" s="9"/>
      <c r="I2" s="10"/>
    </row>
    <row r="3" spans="1:25" x14ac:dyDescent="0.3">
      <c r="A3" s="6"/>
      <c r="B3" s="7" t="s">
        <v>1</v>
      </c>
      <c r="C3" s="7"/>
      <c r="D3" s="7"/>
      <c r="E3" s="8"/>
      <c r="F3" s="9"/>
      <c r="I3" s="10"/>
      <c r="U3" s="11" t="s">
        <v>2</v>
      </c>
      <c r="V3" s="11" t="s">
        <v>3</v>
      </c>
    </row>
    <row r="4" spans="1:25" x14ac:dyDescent="0.3">
      <c r="A4" s="6"/>
      <c r="E4" s="8"/>
      <c r="F4" s="9"/>
      <c r="I4" s="10"/>
      <c r="L4" s="7" t="s">
        <v>4</v>
      </c>
      <c r="M4" s="7"/>
      <c r="N4" s="7"/>
      <c r="O4" s="7"/>
      <c r="S4" s="11" t="s">
        <v>5</v>
      </c>
      <c r="U4" s="11" t="s">
        <v>6</v>
      </c>
      <c r="V4" s="11" t="s">
        <v>7</v>
      </c>
    </row>
    <row r="5" spans="1:25" x14ac:dyDescent="0.3">
      <c r="A5" s="6"/>
      <c r="C5" s="11" t="s">
        <v>8</v>
      </c>
      <c r="D5" s="11" t="s">
        <v>5</v>
      </c>
      <c r="E5" s="12" t="s">
        <v>9</v>
      </c>
      <c r="F5" s="13" t="s">
        <v>10</v>
      </c>
      <c r="G5" s="11" t="s">
        <v>11</v>
      </c>
      <c r="H5" s="11" t="s">
        <v>12</v>
      </c>
      <c r="I5" s="14" t="s">
        <v>13</v>
      </c>
      <c r="O5" s="11" t="s">
        <v>12</v>
      </c>
      <c r="S5" s="11" t="s">
        <v>14</v>
      </c>
      <c r="T5" s="11" t="s">
        <v>12</v>
      </c>
      <c r="U5" s="11" t="s">
        <v>5</v>
      </c>
      <c r="V5" s="11" t="s">
        <v>15</v>
      </c>
    </row>
    <row r="6" spans="1:25" x14ac:dyDescent="0.3">
      <c r="A6" s="15"/>
      <c r="B6" s="16" t="s">
        <v>16</v>
      </c>
      <c r="C6" s="16" t="s">
        <v>14</v>
      </c>
      <c r="D6" s="16" t="s">
        <v>14</v>
      </c>
      <c r="E6" s="17" t="s">
        <v>14</v>
      </c>
      <c r="F6" s="18" t="s">
        <v>14</v>
      </c>
      <c r="G6" s="16" t="s">
        <v>17</v>
      </c>
      <c r="H6" s="16" t="s">
        <v>18</v>
      </c>
      <c r="I6" s="19" t="s">
        <v>19</v>
      </c>
      <c r="M6" t="s">
        <v>20</v>
      </c>
      <c r="N6" s="20">
        <v>0.85</v>
      </c>
      <c r="O6" s="11" t="s">
        <v>18</v>
      </c>
      <c r="S6" s="11" t="s">
        <v>21</v>
      </c>
      <c r="T6" s="11" t="s">
        <v>18</v>
      </c>
      <c r="U6" s="11" t="s">
        <v>14</v>
      </c>
      <c r="V6" s="11" t="s">
        <v>22</v>
      </c>
    </row>
    <row r="7" spans="1:25" x14ac:dyDescent="0.3">
      <c r="A7" s="6">
        <v>1995</v>
      </c>
      <c r="B7" s="21">
        <v>16915</v>
      </c>
      <c r="C7" s="21">
        <v>10980.570360373826</v>
      </c>
      <c r="D7" s="21">
        <v>5933.8301187103207</v>
      </c>
      <c r="E7" s="22">
        <f>C7/B7</f>
        <v>0.64916171211196128</v>
      </c>
      <c r="F7" s="23">
        <f>D7/B7</f>
        <v>0.35080284473605206</v>
      </c>
      <c r="G7">
        <v>3.6</v>
      </c>
      <c r="H7" s="24">
        <v>501377.22899999999</v>
      </c>
      <c r="I7" s="25">
        <v>40284.885000000002</v>
      </c>
      <c r="J7" s="26"/>
      <c r="K7" s="26"/>
      <c r="L7" s="27">
        <v>2015</v>
      </c>
      <c r="M7" s="28">
        <v>32805.490000000005</v>
      </c>
      <c r="N7" s="26">
        <f>N$6*M7</f>
        <v>27884.666500000003</v>
      </c>
      <c r="O7" s="26">
        <v>158687.93400000001</v>
      </c>
      <c r="R7">
        <v>2001</v>
      </c>
      <c r="S7" s="21">
        <v>28078.432879778375</v>
      </c>
      <c r="T7" s="29">
        <v>103675.5615</v>
      </c>
      <c r="U7" s="26"/>
      <c r="V7" s="11" t="s">
        <v>23</v>
      </c>
      <c r="W7" s="26"/>
      <c r="X7" s="26"/>
      <c r="Y7" s="26"/>
    </row>
    <row r="8" spans="1:25" x14ac:dyDescent="0.3">
      <c r="A8" s="6">
        <f>A7+1</f>
        <v>1996</v>
      </c>
      <c r="B8" s="21">
        <v>23155</v>
      </c>
      <c r="C8" s="21">
        <v>5320.6111184121346</v>
      </c>
      <c r="D8" s="21">
        <v>17834.120572513792</v>
      </c>
      <c r="E8" s="22">
        <f t="shared" ref="E8:E26" si="0">C8/B8</f>
        <v>0.22978238472952428</v>
      </c>
      <c r="F8" s="23">
        <f t="shared" ref="F8:F26" si="1">D8/B8</f>
        <v>0.77020602774838232</v>
      </c>
      <c r="G8">
        <v>1.7</v>
      </c>
      <c r="H8" s="24">
        <v>334497.44</v>
      </c>
      <c r="I8" s="25">
        <v>37702.368000000002</v>
      </c>
      <c r="L8">
        <f>L7+1</f>
        <v>2016</v>
      </c>
      <c r="M8" s="30">
        <v>34823.769999999997</v>
      </c>
      <c r="N8" s="26">
        <f t="shared" ref="N8:N12" si="2">N$6*M8</f>
        <v>29600.204499999996</v>
      </c>
      <c r="O8" s="26">
        <v>236266.58600000001</v>
      </c>
      <c r="R8">
        <v>2007</v>
      </c>
      <c r="S8" s="21">
        <v>30007.748414183912</v>
      </c>
      <c r="T8" s="29">
        <v>116574.262</v>
      </c>
      <c r="V8" s="11" t="s">
        <v>24</v>
      </c>
    </row>
    <row r="9" spans="1:25" x14ac:dyDescent="0.3">
      <c r="A9" s="6">
        <f t="shared" ref="A9:A26" si="3">A8+1</f>
        <v>1997</v>
      </c>
      <c r="B9" s="21">
        <v>22547</v>
      </c>
      <c r="C9" s="21">
        <v>5018.5032040040405</v>
      </c>
      <c r="D9" s="21">
        <v>17527.613106911427</v>
      </c>
      <c r="E9" s="22">
        <f t="shared" si="0"/>
        <v>0.22257964270209077</v>
      </c>
      <c r="F9" s="23">
        <f t="shared" si="1"/>
        <v>0.77738116409772595</v>
      </c>
      <c r="G9">
        <v>3.4</v>
      </c>
      <c r="H9" s="24">
        <v>499889.60399999999</v>
      </c>
      <c r="I9" s="25">
        <v>40957.291499999999</v>
      </c>
      <c r="L9">
        <f t="shared" ref="L9:L12" si="4">L8+1</f>
        <v>2017</v>
      </c>
      <c r="M9" s="30">
        <v>25146.37999999999</v>
      </c>
      <c r="N9" s="26">
        <f t="shared" si="2"/>
        <v>21374.422999999992</v>
      </c>
      <c r="O9" s="26">
        <v>620325.74049999996</v>
      </c>
      <c r="R9">
        <v>2020</v>
      </c>
      <c r="S9" s="26">
        <v>31285.771499999988</v>
      </c>
      <c r="T9" s="26">
        <v>121436.81225</v>
      </c>
      <c r="V9" s="11" t="s">
        <v>25</v>
      </c>
    </row>
    <row r="10" spans="1:25" x14ac:dyDescent="0.3">
      <c r="A10" s="6">
        <f t="shared" si="3"/>
        <v>1998</v>
      </c>
      <c r="B10" s="21">
        <v>12741</v>
      </c>
      <c r="C10" s="21">
        <v>4076.4148960977955</v>
      </c>
      <c r="D10" s="21">
        <v>8664.0975458534558</v>
      </c>
      <c r="E10" s="22">
        <f t="shared" si="0"/>
        <v>0.31994465866869126</v>
      </c>
      <c r="F10" s="23">
        <f t="shared" si="1"/>
        <v>0.68001707447244764</v>
      </c>
      <c r="G10">
        <v>2.6</v>
      </c>
      <c r="H10" s="24">
        <v>366269.14299999998</v>
      </c>
      <c r="I10" s="25">
        <v>46132.243000000002</v>
      </c>
      <c r="L10">
        <f t="shared" si="4"/>
        <v>2018</v>
      </c>
      <c r="M10" s="30">
        <v>32923.741869999998</v>
      </c>
      <c r="N10" s="26">
        <f t="shared" si="2"/>
        <v>27985.180589499996</v>
      </c>
      <c r="O10" s="26">
        <v>257133.00599999999</v>
      </c>
      <c r="R10">
        <v>2004</v>
      </c>
      <c r="S10" s="30">
        <v>21333.649184180813</v>
      </c>
      <c r="T10" s="29">
        <v>136167.27499999999</v>
      </c>
      <c r="V10" s="11" t="s">
        <v>26</v>
      </c>
    </row>
    <row r="11" spans="1:25" x14ac:dyDescent="0.3">
      <c r="A11" s="15">
        <f t="shared" si="3"/>
        <v>1999</v>
      </c>
      <c r="B11" s="31">
        <v>21702</v>
      </c>
      <c r="C11" s="31">
        <v>6093.3864199912987</v>
      </c>
      <c r="D11" s="31">
        <v>15607.846152194465</v>
      </c>
      <c r="E11" s="32">
        <f t="shared" si="0"/>
        <v>0.28077533959963591</v>
      </c>
      <c r="F11" s="33">
        <f t="shared" si="1"/>
        <v>0.71918929832248013</v>
      </c>
      <c r="G11" s="34">
        <v>2</v>
      </c>
      <c r="H11" s="35">
        <v>334794.96500000003</v>
      </c>
      <c r="I11" s="36">
        <v>50119.078000000001</v>
      </c>
      <c r="L11">
        <f t="shared" si="4"/>
        <v>2019</v>
      </c>
      <c r="M11" s="30">
        <v>30266.714919999991</v>
      </c>
      <c r="N11" s="26">
        <f t="shared" si="2"/>
        <v>25726.707681999993</v>
      </c>
      <c r="O11" s="26">
        <v>373276.84850000002</v>
      </c>
      <c r="R11" s="37">
        <v>2002</v>
      </c>
      <c r="S11" s="21">
        <v>28634.157665996867</v>
      </c>
      <c r="T11" s="29">
        <v>152826.69150000002</v>
      </c>
      <c r="V11" s="11" t="s">
        <v>27</v>
      </c>
    </row>
    <row r="12" spans="1:25" x14ac:dyDescent="0.3">
      <c r="A12" s="6">
        <f t="shared" si="3"/>
        <v>2000</v>
      </c>
      <c r="B12" s="21">
        <v>25553.169768255371</v>
      </c>
      <c r="C12" s="21">
        <v>5448.4084820829885</v>
      </c>
      <c r="D12" s="30">
        <v>20104.761286172386</v>
      </c>
      <c r="E12" s="22">
        <f t="shared" si="0"/>
        <v>0.21321849819397085</v>
      </c>
      <c r="F12" s="23">
        <f t="shared" si="1"/>
        <v>0.78678150180602924</v>
      </c>
      <c r="G12">
        <v>-0.9</v>
      </c>
      <c r="H12" s="24">
        <v>189747.56049999999</v>
      </c>
      <c r="I12" s="25">
        <v>33519.166499999999</v>
      </c>
      <c r="L12">
        <f t="shared" si="4"/>
        <v>2020</v>
      </c>
      <c r="M12" s="30">
        <v>36806.789999999986</v>
      </c>
      <c r="N12" s="26">
        <f t="shared" si="2"/>
        <v>31285.771499999988</v>
      </c>
      <c r="O12" s="26">
        <v>121436.81225</v>
      </c>
      <c r="R12">
        <v>2013</v>
      </c>
      <c r="S12" s="21">
        <v>35836.924356272255</v>
      </c>
      <c r="T12" s="29">
        <v>153600.25650000002</v>
      </c>
      <c r="V12" s="11" t="s">
        <v>28</v>
      </c>
    </row>
    <row r="13" spans="1:25" x14ac:dyDescent="0.3">
      <c r="A13" s="6">
        <f t="shared" si="3"/>
        <v>2001</v>
      </c>
      <c r="B13" s="21">
        <v>38283</v>
      </c>
      <c r="C13" s="21">
        <v>10203.439920473076</v>
      </c>
      <c r="D13" s="21">
        <v>28078.432879778375</v>
      </c>
      <c r="E13" s="22">
        <f t="shared" si="0"/>
        <v>0.26652665466324676</v>
      </c>
      <c r="F13" s="23">
        <f t="shared" si="1"/>
        <v>0.73344390146483751</v>
      </c>
      <c r="G13">
        <v>-3.4</v>
      </c>
      <c r="H13" s="24">
        <v>103675.5615</v>
      </c>
      <c r="I13" s="25">
        <v>36970.4565</v>
      </c>
      <c r="R13" s="37">
        <v>2015</v>
      </c>
      <c r="S13" s="26">
        <v>27884.666500000003</v>
      </c>
      <c r="T13" s="26">
        <v>158687.93400000001</v>
      </c>
      <c r="V13" s="11" t="s">
        <v>29</v>
      </c>
    </row>
    <row r="14" spans="1:25" x14ac:dyDescent="0.3">
      <c r="A14" s="6">
        <f t="shared" si="3"/>
        <v>2002</v>
      </c>
      <c r="B14" s="21">
        <v>39835</v>
      </c>
      <c r="C14" s="21">
        <v>11199.841248329127</v>
      </c>
      <c r="D14" s="21">
        <v>28634.157665996867</v>
      </c>
      <c r="E14" s="22">
        <f t="shared" si="0"/>
        <v>0.28115579887860243</v>
      </c>
      <c r="F14" s="23">
        <f t="shared" si="1"/>
        <v>0.71881907031497094</v>
      </c>
      <c r="G14">
        <v>-2.2999999999999998</v>
      </c>
      <c r="H14" s="24">
        <v>152826.69150000002</v>
      </c>
      <c r="I14" s="25">
        <v>33168.087</v>
      </c>
      <c r="R14">
        <v>2014</v>
      </c>
      <c r="S14" s="21">
        <v>34010.526983265772</v>
      </c>
      <c r="T14" s="29">
        <v>162115.42199999999</v>
      </c>
      <c r="V14" s="11" t="s">
        <v>23</v>
      </c>
    </row>
    <row r="15" spans="1:25" x14ac:dyDescent="0.3">
      <c r="A15" s="6">
        <f t="shared" si="3"/>
        <v>2003</v>
      </c>
      <c r="B15" s="21">
        <v>36239</v>
      </c>
      <c r="C15" s="21">
        <v>10317.51522592412</v>
      </c>
      <c r="D15" s="30">
        <v>25920.657291235118</v>
      </c>
      <c r="E15" s="22">
        <f t="shared" si="0"/>
        <v>0.2847075036817826</v>
      </c>
      <c r="F15" s="23">
        <f t="shared" si="1"/>
        <v>0.71526966227641819</v>
      </c>
      <c r="G15">
        <v>-0.4</v>
      </c>
      <c r="H15" s="24">
        <v>220975.78450000001</v>
      </c>
      <c r="I15" s="25">
        <v>31293.679500000002</v>
      </c>
      <c r="R15">
        <v>2000</v>
      </c>
      <c r="S15" s="30">
        <v>20104.761286172386</v>
      </c>
      <c r="T15" s="29">
        <v>189747.56049999999</v>
      </c>
      <c r="V15" s="11" t="s">
        <v>26</v>
      </c>
    </row>
    <row r="16" spans="1:25" x14ac:dyDescent="0.3">
      <c r="A16" s="15">
        <f t="shared" si="3"/>
        <v>2004</v>
      </c>
      <c r="B16" s="31">
        <v>29206</v>
      </c>
      <c r="C16" s="38">
        <v>7872.0627032653738</v>
      </c>
      <c r="D16" s="38">
        <v>21333.649184180813</v>
      </c>
      <c r="E16" s="32">
        <f t="shared" si="0"/>
        <v>0.26953580439859526</v>
      </c>
      <c r="F16" s="33">
        <f t="shared" si="1"/>
        <v>0.73045433076014565</v>
      </c>
      <c r="G16" s="34">
        <v>-2.6</v>
      </c>
      <c r="H16" s="35">
        <v>136167.27499999999</v>
      </c>
      <c r="I16" s="36">
        <v>35512.584000000003</v>
      </c>
      <c r="R16">
        <v>2008</v>
      </c>
      <c r="S16" s="21">
        <v>24815.104394477661</v>
      </c>
      <c r="T16" s="29">
        <v>199030.34049999999</v>
      </c>
      <c r="U16" s="30">
        <f>AVERAGE(S7:S16)</f>
        <v>28199.174316432804</v>
      </c>
      <c r="V16" s="11" t="s">
        <v>24</v>
      </c>
    </row>
    <row r="17" spans="1:22" x14ac:dyDescent="0.3">
      <c r="A17" s="6">
        <f t="shared" si="3"/>
        <v>2005</v>
      </c>
      <c r="B17" s="21">
        <v>26863</v>
      </c>
      <c r="C17" s="21">
        <v>7657.5583009245074</v>
      </c>
      <c r="D17" s="21">
        <v>19204.539142160324</v>
      </c>
      <c r="E17" s="22">
        <f t="shared" si="0"/>
        <v>0.28505968435857898</v>
      </c>
      <c r="F17" s="23">
        <f t="shared" si="1"/>
        <v>0.71490671712617071</v>
      </c>
      <c r="G17">
        <v>0.4</v>
      </c>
      <c r="H17" s="24">
        <v>241796.584</v>
      </c>
      <c r="I17" s="25">
        <v>34461.328999999998</v>
      </c>
      <c r="R17" s="39">
        <v>2003</v>
      </c>
      <c r="S17" s="40">
        <v>25920.657291235118</v>
      </c>
      <c r="T17" s="41">
        <v>220975.78450000001</v>
      </c>
      <c r="U17" s="39"/>
      <c r="V17" s="42" t="s">
        <v>24</v>
      </c>
    </row>
    <row r="18" spans="1:22" x14ac:dyDescent="0.3">
      <c r="A18" s="6">
        <f t="shared" si="3"/>
        <v>2006</v>
      </c>
      <c r="B18" s="21">
        <v>24281.499971811332</v>
      </c>
      <c r="C18" s="21">
        <v>8688.5814779878747</v>
      </c>
      <c r="D18" s="21">
        <v>15592.918493823454</v>
      </c>
      <c r="E18" s="22">
        <f t="shared" si="0"/>
        <v>0.35782721364308412</v>
      </c>
      <c r="F18" s="23">
        <f t="shared" si="1"/>
        <v>0.64217278635691577</v>
      </c>
      <c r="G18">
        <v>3.1</v>
      </c>
      <c r="H18" s="24">
        <v>480296.59100000001</v>
      </c>
      <c r="I18" s="25">
        <v>51118.762000000002</v>
      </c>
      <c r="R18">
        <v>2010</v>
      </c>
      <c r="S18" s="21">
        <v>17540.073976202319</v>
      </c>
      <c r="T18" s="29">
        <v>221199.92</v>
      </c>
      <c r="V18" s="11" t="s">
        <v>30</v>
      </c>
    </row>
    <row r="19" spans="1:22" x14ac:dyDescent="0.3">
      <c r="A19" s="6">
        <f t="shared" si="3"/>
        <v>2007</v>
      </c>
      <c r="B19" s="21">
        <v>40976</v>
      </c>
      <c r="C19" s="21">
        <v>10967.824008778123</v>
      </c>
      <c r="D19" s="21">
        <v>30007.748414183912</v>
      </c>
      <c r="E19" s="22">
        <f t="shared" si="0"/>
        <v>0.26766458436104362</v>
      </c>
      <c r="F19" s="23">
        <f t="shared" si="1"/>
        <v>0.73232498082252817</v>
      </c>
      <c r="G19">
        <v>-3.1</v>
      </c>
      <c r="H19" s="24">
        <v>116574.262</v>
      </c>
      <c r="I19" s="25">
        <v>30986.237000000001</v>
      </c>
      <c r="R19" s="39">
        <v>2016</v>
      </c>
      <c r="S19" s="43">
        <v>29600.204499999996</v>
      </c>
      <c r="T19" s="43">
        <v>236266.58600000001</v>
      </c>
      <c r="U19" s="39"/>
      <c r="V19" s="42" t="s">
        <v>26</v>
      </c>
    </row>
    <row r="20" spans="1:22" x14ac:dyDescent="0.3">
      <c r="A20" s="6">
        <f t="shared" si="3"/>
        <v>2008</v>
      </c>
      <c r="B20" s="21">
        <v>33475</v>
      </c>
      <c r="C20" s="21">
        <v>8658.7088245383256</v>
      </c>
      <c r="D20" s="21">
        <v>24815.104394477661</v>
      </c>
      <c r="E20" s="22">
        <f t="shared" si="0"/>
        <v>0.25866195144251908</v>
      </c>
      <c r="F20" s="23">
        <f t="shared" si="1"/>
        <v>0.74130259580217062</v>
      </c>
      <c r="G20">
        <v>-0.7</v>
      </c>
      <c r="H20" s="24">
        <v>199030.34049999999</v>
      </c>
      <c r="I20" s="25">
        <v>33750.244250000003</v>
      </c>
      <c r="R20">
        <v>2005</v>
      </c>
      <c r="S20" s="21">
        <v>19204.539142160324</v>
      </c>
      <c r="T20" s="29">
        <v>241796.584</v>
      </c>
      <c r="V20" s="11" t="s">
        <v>31</v>
      </c>
    </row>
    <row r="21" spans="1:22" x14ac:dyDescent="0.3">
      <c r="A21" s="15">
        <f t="shared" si="3"/>
        <v>2009</v>
      </c>
      <c r="B21" s="31">
        <v>26072.52670931504</v>
      </c>
      <c r="C21" s="31">
        <v>6650.2843337885151</v>
      </c>
      <c r="D21" s="31">
        <v>19422.242375526523</v>
      </c>
      <c r="E21" s="32">
        <f t="shared" si="0"/>
        <v>0.25506865552131319</v>
      </c>
      <c r="F21" s="33">
        <f t="shared" si="1"/>
        <v>0.7449313444786867</v>
      </c>
      <c r="G21" s="34">
        <v>0.9</v>
      </c>
      <c r="H21" s="35">
        <v>258747.57500000001</v>
      </c>
      <c r="I21" s="36">
        <v>40689.519</v>
      </c>
      <c r="R21">
        <v>2018</v>
      </c>
      <c r="S21" s="26">
        <v>27985.180589499996</v>
      </c>
      <c r="T21" s="26">
        <v>257133.00599999999</v>
      </c>
      <c r="V21" s="11" t="s">
        <v>32</v>
      </c>
    </row>
    <row r="22" spans="1:22" x14ac:dyDescent="0.3">
      <c r="A22" s="6">
        <f t="shared" si="3"/>
        <v>2010</v>
      </c>
      <c r="B22" s="21">
        <v>23370</v>
      </c>
      <c r="C22" s="21">
        <v>5829.0644779966315</v>
      </c>
      <c r="D22" s="21">
        <v>17540.073976202319</v>
      </c>
      <c r="E22" s="22">
        <f t="shared" si="0"/>
        <v>0.24942509533575657</v>
      </c>
      <c r="F22" s="23">
        <f t="shared" si="1"/>
        <v>0.75053803920420703</v>
      </c>
      <c r="G22">
        <v>-0.1</v>
      </c>
      <c r="H22" s="24">
        <v>221199.92</v>
      </c>
      <c r="I22" s="25">
        <v>32696.013999999999</v>
      </c>
      <c r="R22">
        <v>2009</v>
      </c>
      <c r="S22" s="21">
        <v>19422.242375526523</v>
      </c>
      <c r="T22" s="29">
        <v>258747.57500000001</v>
      </c>
      <c r="V22" s="11" t="s">
        <v>33</v>
      </c>
    </row>
    <row r="23" spans="1:22" x14ac:dyDescent="0.3">
      <c r="A23" s="6">
        <f t="shared" si="3"/>
        <v>2011</v>
      </c>
      <c r="B23" s="21">
        <v>23881</v>
      </c>
      <c r="C23" s="21">
        <v>6414.5098352961395</v>
      </c>
      <c r="D23" s="21">
        <v>17465.971328200605</v>
      </c>
      <c r="E23" s="22">
        <f t="shared" si="0"/>
        <v>0.2686030666762757</v>
      </c>
      <c r="F23" s="23">
        <f t="shared" si="1"/>
        <v>0.73137520741177531</v>
      </c>
      <c r="G23">
        <v>1.5</v>
      </c>
      <c r="H23" s="24">
        <v>321430.14199999999</v>
      </c>
      <c r="I23" s="25">
        <v>38374.7745</v>
      </c>
      <c r="R23">
        <v>2012</v>
      </c>
      <c r="S23" s="21">
        <v>37113.668513848737</v>
      </c>
      <c r="T23" s="29">
        <v>271916.03149999998</v>
      </c>
      <c r="V23" s="44">
        <v>22042</v>
      </c>
    </row>
    <row r="24" spans="1:22" x14ac:dyDescent="0.3">
      <c r="A24" s="6">
        <f t="shared" si="3"/>
        <v>2012</v>
      </c>
      <c r="B24" s="21">
        <v>48166</v>
      </c>
      <c r="C24" s="30">
        <v>11051.248837774514</v>
      </c>
      <c r="D24" s="21">
        <v>37113.668513848737</v>
      </c>
      <c r="E24" s="22">
        <f t="shared" si="0"/>
        <v>0.22944086778587622</v>
      </c>
      <c r="F24" s="23">
        <f t="shared" si="1"/>
        <v>0.77053665477408828</v>
      </c>
      <c r="G24">
        <v>1.2</v>
      </c>
      <c r="H24" s="24">
        <v>271916.03149999998</v>
      </c>
      <c r="I24" s="25">
        <v>42310.038500000002</v>
      </c>
      <c r="R24">
        <v>2011</v>
      </c>
      <c r="S24" s="21">
        <v>17465.971328200605</v>
      </c>
      <c r="T24" s="29">
        <v>321430.14199999999</v>
      </c>
      <c r="V24" s="44">
        <v>22042</v>
      </c>
    </row>
    <row r="25" spans="1:22" x14ac:dyDescent="0.3">
      <c r="A25" s="6">
        <f t="shared" si="3"/>
        <v>2013</v>
      </c>
      <c r="B25" s="21">
        <v>44177.60636117083</v>
      </c>
      <c r="C25" s="21">
        <v>8340.6820048985664</v>
      </c>
      <c r="D25" s="21">
        <v>35836.924356272255</v>
      </c>
      <c r="E25" s="22">
        <f t="shared" si="0"/>
        <v>0.18879886648248714</v>
      </c>
      <c r="F25" s="23">
        <f t="shared" si="1"/>
        <v>0.81120113351751266</v>
      </c>
      <c r="G25">
        <v>-1.7</v>
      </c>
      <c r="H25" s="24">
        <v>153600.25650000002</v>
      </c>
      <c r="I25" s="45">
        <v>34419.675499999998</v>
      </c>
      <c r="R25">
        <v>1996</v>
      </c>
      <c r="S25" s="21">
        <v>17834.120572513792</v>
      </c>
      <c r="T25" s="29">
        <v>334497.44</v>
      </c>
      <c r="V25" s="11" t="s">
        <v>34</v>
      </c>
    </row>
    <row r="26" spans="1:22" ht="15" thickBot="1" x14ac:dyDescent="0.35">
      <c r="A26" s="46">
        <f t="shared" si="3"/>
        <v>2014</v>
      </c>
      <c r="B26" s="47">
        <v>45829</v>
      </c>
      <c r="C26" s="47">
        <v>11817.485156343386</v>
      </c>
      <c r="D26" s="47">
        <v>34010.526983265772</v>
      </c>
      <c r="E26" s="48">
        <f t="shared" si="0"/>
        <v>0.25786041930531728</v>
      </c>
      <c r="F26" s="49">
        <f t="shared" si="1"/>
        <v>0.74211802533910343</v>
      </c>
      <c r="G26" s="50">
        <v>-1.2</v>
      </c>
      <c r="H26" s="47">
        <v>162115.42199999999</v>
      </c>
      <c r="I26" s="51">
        <v>32147.933081650001</v>
      </c>
      <c r="R26">
        <v>1999</v>
      </c>
      <c r="S26" s="21">
        <v>15607.846152194465</v>
      </c>
      <c r="T26" s="29">
        <v>334794.96500000003</v>
      </c>
      <c r="V26" s="11" t="s">
        <v>35</v>
      </c>
    </row>
    <row r="27" spans="1:22" x14ac:dyDescent="0.3">
      <c r="R27">
        <v>1998</v>
      </c>
      <c r="S27" s="21">
        <v>8664.0975458534558</v>
      </c>
      <c r="T27" s="29">
        <v>366269.14299999998</v>
      </c>
      <c r="V27" s="11" t="s">
        <v>33</v>
      </c>
    </row>
    <row r="28" spans="1:22" x14ac:dyDescent="0.3">
      <c r="A28" t="s">
        <v>36</v>
      </c>
      <c r="B28" s="30">
        <f>AVERAGE(B7:B26)</f>
        <v>30163.390140527626</v>
      </c>
      <c r="C28" s="30">
        <f t="shared" ref="C28:D28" si="5">AVERAGE(C7:C26)</f>
        <v>8130.3350418640157</v>
      </c>
      <c r="D28" s="30">
        <f t="shared" si="5"/>
        <v>22032.444189075431</v>
      </c>
      <c r="E28" s="52">
        <f t="shared" ref="E28:E30" si="6">C28/B28</f>
        <v>0.26954314498422616</v>
      </c>
      <c r="F28" s="52">
        <f t="shared" ref="F28:F30" si="7">D28/B28</f>
        <v>0.73043660166940483</v>
      </c>
      <c r="R28">
        <v>2019</v>
      </c>
      <c r="S28" s="26">
        <v>25726.707681999993</v>
      </c>
      <c r="T28" s="26">
        <v>373276.84850000002</v>
      </c>
      <c r="V28" s="44">
        <v>2288</v>
      </c>
    </row>
    <row r="29" spans="1:22" ht="16.2" x14ac:dyDescent="0.3">
      <c r="A29" t="s">
        <v>37</v>
      </c>
      <c r="B29" s="30">
        <f>AVERAGE(B12:B14,B16,B19:B20,B25:B26)</f>
        <v>37166.847016178275</v>
      </c>
      <c r="C29" s="30">
        <f t="shared" ref="C29:D29" si="8">AVERAGE(C12:C14,C16,C19:C20,C25:C26)</f>
        <v>9313.5565435886219</v>
      </c>
      <c r="D29" s="30">
        <f t="shared" si="8"/>
        <v>27852.663145541002</v>
      </c>
      <c r="E29" s="52">
        <f t="shared" si="6"/>
        <v>0.25058774933301564</v>
      </c>
      <c r="F29" s="52">
        <f t="shared" si="7"/>
        <v>0.74939537199421513</v>
      </c>
      <c r="R29">
        <v>2006</v>
      </c>
      <c r="S29" s="21">
        <v>15592.918493823454</v>
      </c>
      <c r="T29" s="29">
        <v>480296.59100000001</v>
      </c>
      <c r="V29" s="11" t="s">
        <v>33</v>
      </c>
    </row>
    <row r="30" spans="1:22" ht="16.2" x14ac:dyDescent="0.3">
      <c r="A30" t="s">
        <v>38</v>
      </c>
      <c r="B30" s="30">
        <f>AVERAGE(B7:B11,B15,B17:B18,B21:B24)</f>
        <v>25494.418890093864</v>
      </c>
      <c r="C30" s="30">
        <f t="shared" ref="C30:D30" si="9">AVERAGE(C7:C11,C15,C17:C18,C21:C24)</f>
        <v>7341.5207073809497</v>
      </c>
      <c r="D30" s="30">
        <f t="shared" si="9"/>
        <v>18152.298218098378</v>
      </c>
      <c r="E30" s="52">
        <f t="shared" si="6"/>
        <v>0.28796579906489173</v>
      </c>
      <c r="F30" s="52">
        <f t="shared" si="7"/>
        <v>0.71201066776037214</v>
      </c>
      <c r="R30">
        <v>1997</v>
      </c>
      <c r="S30" s="21">
        <v>17527.613106911427</v>
      </c>
      <c r="T30" s="29">
        <v>499889.60399999999</v>
      </c>
      <c r="V30" s="11" t="s">
        <v>39</v>
      </c>
    </row>
    <row r="31" spans="1:22" x14ac:dyDescent="0.3">
      <c r="R31">
        <v>1995</v>
      </c>
      <c r="S31" s="21">
        <v>5933.8301187103207</v>
      </c>
      <c r="T31" s="29">
        <v>501377.22899999999</v>
      </c>
      <c r="V31" s="53" t="s">
        <v>40</v>
      </c>
    </row>
    <row r="32" spans="1:22" x14ac:dyDescent="0.3">
      <c r="R32">
        <v>2017</v>
      </c>
      <c r="S32" s="26">
        <v>21374.422999999992</v>
      </c>
      <c r="T32" s="26">
        <v>620325.74049999996</v>
      </c>
      <c r="U32" s="30">
        <f>AVERAGE(S17:S32)</f>
        <v>20157.13089929253</v>
      </c>
      <c r="V32" s="11" t="s">
        <v>33</v>
      </c>
    </row>
    <row r="33" spans="1:19" ht="16.2" x14ac:dyDescent="0.3">
      <c r="A33" t="s">
        <v>41</v>
      </c>
    </row>
    <row r="34" spans="1:19" ht="16.2" x14ac:dyDescent="0.3">
      <c r="A34" t="s">
        <v>42</v>
      </c>
      <c r="R34" t="s">
        <v>43</v>
      </c>
      <c r="S34" s="30">
        <f>AVERAGE(S7:S32)</f>
        <v>23250.22452126956</v>
      </c>
    </row>
  </sheetData>
  <mergeCells count="3">
    <mergeCell ref="B2:D2"/>
    <mergeCell ref="B3:D3"/>
    <mergeCell ref="L4:O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Shaw</dc:creator>
  <cp:lastModifiedBy>Dave Shaw</cp:lastModifiedBy>
  <dcterms:created xsi:type="dcterms:W3CDTF">2021-12-02T20:42:06Z</dcterms:created>
  <dcterms:modified xsi:type="dcterms:W3CDTF">2021-12-02T20:44:47Z</dcterms:modified>
</cp:coreProperties>
</file>